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ASŘ" sheetId="2" r:id="rId2"/>
    <sheet name="2-1 - SILNOPROUD" sheetId="3" r:id="rId3"/>
    <sheet name="2-2 - SLABOPROUD" sheetId="4" r:id="rId4"/>
    <sheet name="3 - VODA" sheetId="5" r:id="rId5"/>
    <sheet name="4 - ZTI" sheetId="6" r:id="rId6"/>
    <sheet name="5 - ÚT" sheetId="7" r:id="rId7"/>
    <sheet name="6 - KLIMA" sheetId="8" r:id="rId8"/>
    <sheet name="7 - VRN" sheetId="9" r:id="rId9"/>
  </sheets>
  <definedNames>
    <definedName name="_xlnm.Print_Area" localSheetId="0">'Rekapitulace stavby'!$D$4:$AO$76,'Rekapitulace stavby'!$C$82:$AQ$110</definedName>
    <definedName name="_xlnm.Print_Titles" localSheetId="0">'Rekapitulace stavby'!$92:$92</definedName>
    <definedName name="_xlnm._FilterDatabase" localSheetId="1" hidden="1">'1 - ASŘ'!$C$143:$K$1307</definedName>
    <definedName name="_xlnm.Print_Area" localSheetId="1">'1 - ASŘ'!$C$4:$J$76,'1 - ASŘ'!$C$82:$J$123,'1 - ASŘ'!$C$129:$K$1307</definedName>
    <definedName name="_xlnm.Print_Titles" localSheetId="1">'1 - ASŘ'!$143:$143</definedName>
    <definedName name="_xlnm._FilterDatabase" localSheetId="2" hidden="1">'2-1 - SILNOPROUD'!$C$134:$K$276</definedName>
    <definedName name="_xlnm.Print_Area" localSheetId="2">'2-1 - SILNOPROUD'!$C$4:$J$76,'2-1 - SILNOPROUD'!$C$82:$J$114,'2-1 - SILNOPROUD'!$C$120:$K$276</definedName>
    <definedName name="_xlnm.Print_Titles" localSheetId="2">'2-1 - SILNOPROUD'!$134:$134</definedName>
    <definedName name="_xlnm._FilterDatabase" localSheetId="3" hidden="1">'2-2 - SLABOPROUD'!$C$124:$K$146</definedName>
    <definedName name="_xlnm.Print_Area" localSheetId="3">'2-2 - SLABOPROUD'!$C$4:$J$76,'2-2 - SLABOPROUD'!$C$82:$J$104,'2-2 - SLABOPROUD'!$C$110:$K$146</definedName>
    <definedName name="_xlnm.Print_Titles" localSheetId="3">'2-2 - SLABOPROUD'!$124:$124</definedName>
    <definedName name="_xlnm._FilterDatabase" localSheetId="4" hidden="1">'3 - VODA'!$C$128:$K$213</definedName>
    <definedName name="_xlnm.Print_Area" localSheetId="4">'3 - VODA'!$C$4:$J$76,'3 - VODA'!$C$82:$J$108,'3 - VODA'!$C$114:$K$213</definedName>
    <definedName name="_xlnm.Print_Titles" localSheetId="4">'3 - VODA'!$128:$128</definedName>
    <definedName name="_xlnm._FilterDatabase" localSheetId="5" hidden="1">'4 - ZTI'!$C$131:$K$384</definedName>
    <definedName name="_xlnm.Print_Area" localSheetId="5">'4 - ZTI'!$C$4:$J$76,'4 - ZTI'!$C$82:$J$111,'4 - ZTI'!$C$117:$K$384</definedName>
    <definedName name="_xlnm.Print_Titles" localSheetId="5">'4 - ZTI'!$131:$131</definedName>
    <definedName name="_xlnm._FilterDatabase" localSheetId="6" hidden="1">'5 - ÚT'!$C$131:$K$292</definedName>
    <definedName name="_xlnm.Print_Area" localSheetId="6">'5 - ÚT'!$C$4:$J$76,'5 - ÚT'!$C$82:$J$111,'5 - ÚT'!$C$117:$K$292</definedName>
    <definedName name="_xlnm.Print_Titles" localSheetId="6">'5 - ÚT'!$131:$131</definedName>
    <definedName name="_xlnm._FilterDatabase" localSheetId="7" hidden="1">'6 - KLIMA'!$C$131:$K$205</definedName>
    <definedName name="_xlnm.Print_Area" localSheetId="7">'6 - KLIMA'!$C$4:$J$76,'6 - KLIMA'!$C$82:$J$111,'6 - KLIMA'!$C$117:$K$205</definedName>
    <definedName name="_xlnm.Print_Titles" localSheetId="7">'6 - KLIMA'!$131:$131</definedName>
    <definedName name="_xlnm._FilterDatabase" localSheetId="8" hidden="1">'7 - VRN'!$C$124:$K$166</definedName>
    <definedName name="_xlnm.Print_Area" localSheetId="8">'7 - VRN'!$C$4:$J$76,'7 - VRN'!$C$82:$J$104,'7 - VRN'!$C$110:$K$166</definedName>
    <definedName name="_xlnm.Print_Titles" localSheetId="8">'7 - VRN'!$124:$124</definedName>
  </definedNames>
  <calcPr/>
</workbook>
</file>

<file path=xl/calcChain.xml><?xml version="1.0" encoding="utf-8"?>
<calcChain xmlns="http://schemas.openxmlformats.org/spreadsheetml/2006/main">
  <c i="9" l="1" r="J39"/>
  <c r="J38"/>
  <c i="1" r="AY109"/>
  <c i="9" r="J37"/>
  <c i="1" r="AX109"/>
  <c i="9"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21"/>
  <c r="F119"/>
  <c r="E117"/>
  <c r="F93"/>
  <c r="F91"/>
  <c r="E89"/>
  <c r="J26"/>
  <c r="E26"/>
  <c r="J122"/>
  <c r="J25"/>
  <c r="J23"/>
  <c r="E23"/>
  <c r="J121"/>
  <c r="J22"/>
  <c r="J20"/>
  <c r="E20"/>
  <c r="F122"/>
  <c r="J19"/>
  <c r="J14"/>
  <c r="J119"/>
  <c r="E7"/>
  <c r="E85"/>
  <c i="8" r="J39"/>
  <c r="J38"/>
  <c i="1" r="AY107"/>
  <c i="8" r="J37"/>
  <c i="1" r="AX107"/>
  <c i="8"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T194"/>
  <c r="T193"/>
  <c r="R195"/>
  <c r="R194"/>
  <c r="R193"/>
  <c r="P195"/>
  <c r="P194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F128"/>
  <c r="F126"/>
  <c r="E124"/>
  <c r="F93"/>
  <c r="F91"/>
  <c r="E89"/>
  <c r="J26"/>
  <c r="E26"/>
  <c r="J129"/>
  <c r="J25"/>
  <c r="J23"/>
  <c r="E23"/>
  <c r="J128"/>
  <c r="J22"/>
  <c r="J20"/>
  <c r="E20"/>
  <c r="F94"/>
  <c r="J19"/>
  <c r="J14"/>
  <c r="J91"/>
  <c r="E7"/>
  <c r="E120"/>
  <c i="7" r="J39"/>
  <c r="J38"/>
  <c i="1" r="AY105"/>
  <c i="7" r="J37"/>
  <c i="1" r="AX105"/>
  <c i="7"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8"/>
  <c r="F126"/>
  <c r="E124"/>
  <c r="F93"/>
  <c r="F91"/>
  <c r="E89"/>
  <c r="J26"/>
  <c r="E26"/>
  <c r="J94"/>
  <c r="J25"/>
  <c r="J23"/>
  <c r="E23"/>
  <c r="J128"/>
  <c r="J22"/>
  <c r="J20"/>
  <c r="E20"/>
  <c r="F94"/>
  <c r="J19"/>
  <c r="J14"/>
  <c r="J126"/>
  <c r="E7"/>
  <c r="E120"/>
  <c i="6" r="J39"/>
  <c r="J38"/>
  <c i="1" r="AY103"/>
  <c i="6" r="J37"/>
  <c i="1" r="AX103"/>
  <c i="6"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2"/>
  <c r="BH352"/>
  <c r="BG352"/>
  <c r="BF352"/>
  <c r="T352"/>
  <c r="R352"/>
  <c r="P352"/>
  <c r="BI346"/>
  <c r="BH346"/>
  <c r="BG346"/>
  <c r="BF346"/>
  <c r="T346"/>
  <c r="R346"/>
  <c r="P346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R334"/>
  <c r="P334"/>
  <c r="BI329"/>
  <c r="BH329"/>
  <c r="BG329"/>
  <c r="BF329"/>
  <c r="T329"/>
  <c r="R329"/>
  <c r="P329"/>
  <c r="BI323"/>
  <c r="BH323"/>
  <c r="BG323"/>
  <c r="BF323"/>
  <c r="T323"/>
  <c r="R323"/>
  <c r="P323"/>
  <c r="BI319"/>
  <c r="BH319"/>
  <c r="BG319"/>
  <c r="BF319"/>
  <c r="T319"/>
  <c r="R319"/>
  <c r="P319"/>
  <c r="BI318"/>
  <c r="BH318"/>
  <c r="BG318"/>
  <c r="BF318"/>
  <c r="T318"/>
  <c r="R318"/>
  <c r="P318"/>
  <c r="BI313"/>
  <c r="BH313"/>
  <c r="BG313"/>
  <c r="BF313"/>
  <c r="T313"/>
  <c r="R313"/>
  <c r="P313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F128"/>
  <c r="F126"/>
  <c r="E124"/>
  <c r="F93"/>
  <c r="F91"/>
  <c r="E89"/>
  <c r="J26"/>
  <c r="E26"/>
  <c r="J129"/>
  <c r="J25"/>
  <c r="J23"/>
  <c r="E23"/>
  <c r="J128"/>
  <c r="J22"/>
  <c r="J20"/>
  <c r="E20"/>
  <c r="F129"/>
  <c r="J19"/>
  <c r="J14"/>
  <c r="J126"/>
  <c r="E7"/>
  <c r="E120"/>
  <c i="5" r="J39"/>
  <c r="J38"/>
  <c i="1" r="AY101"/>
  <c i="5" r="J37"/>
  <c i="1" r="AX101"/>
  <c i="5"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T205"/>
  <c r="R206"/>
  <c r="R205"/>
  <c r="P206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T192"/>
  <c r="R193"/>
  <c r="R192"/>
  <c r="P193"/>
  <c r="P192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F125"/>
  <c r="F123"/>
  <c r="E121"/>
  <c r="F93"/>
  <c r="F91"/>
  <c r="E89"/>
  <c r="J26"/>
  <c r="E26"/>
  <c r="J94"/>
  <c r="J25"/>
  <c r="J23"/>
  <c r="E23"/>
  <c r="J125"/>
  <c r="J22"/>
  <c r="J20"/>
  <c r="E20"/>
  <c r="F126"/>
  <c r="J19"/>
  <c r="J14"/>
  <c r="J123"/>
  <c r="E7"/>
  <c r="E117"/>
  <c i="4" r="J39"/>
  <c r="J38"/>
  <c i="1" r="AY99"/>
  <c i="4" r="J37"/>
  <c i="1" r="AX99"/>
  <c i="4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F121"/>
  <c r="F119"/>
  <c r="E117"/>
  <c r="F93"/>
  <c r="F91"/>
  <c r="E89"/>
  <c r="J26"/>
  <c r="E26"/>
  <c r="J94"/>
  <c r="J25"/>
  <c r="J23"/>
  <c r="E23"/>
  <c r="J121"/>
  <c r="J22"/>
  <c r="J20"/>
  <c r="E20"/>
  <c r="F122"/>
  <c r="J19"/>
  <c r="J14"/>
  <c r="J119"/>
  <c r="E7"/>
  <c r="E113"/>
  <c i="3" r="J39"/>
  <c r="J38"/>
  <c i="1" r="AY98"/>
  <c i="3" r="J37"/>
  <c i="1" r="AX98"/>
  <c i="3" r="BI274"/>
  <c r="BH274"/>
  <c r="BG274"/>
  <c r="BF274"/>
  <c r="T274"/>
  <c r="T273"/>
  <c r="T272"/>
  <c r="R274"/>
  <c r="R273"/>
  <c r="R272"/>
  <c r="P274"/>
  <c r="P273"/>
  <c r="P272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T264"/>
  <c r="R265"/>
  <c r="R264"/>
  <c r="P265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F131"/>
  <c r="F129"/>
  <c r="E127"/>
  <c r="F93"/>
  <c r="F91"/>
  <c r="E89"/>
  <c r="J26"/>
  <c r="E26"/>
  <c r="J132"/>
  <c r="J25"/>
  <c r="J23"/>
  <c r="E23"/>
  <c r="J131"/>
  <c r="J22"/>
  <c r="J20"/>
  <c r="E20"/>
  <c r="F94"/>
  <c r="J19"/>
  <c r="J14"/>
  <c r="J91"/>
  <c r="E7"/>
  <c r="E85"/>
  <c i="2" r="J39"/>
  <c r="J38"/>
  <c i="1" r="AY96"/>
  <c i="2" r="J37"/>
  <c i="1" r="AX96"/>
  <c i="2" r="BI1307"/>
  <c r="BH1307"/>
  <c r="BG1307"/>
  <c r="BF1307"/>
  <c r="T1307"/>
  <c r="R1307"/>
  <c r="P1307"/>
  <c r="BI1304"/>
  <c r="BH1304"/>
  <c r="BG1304"/>
  <c r="BF1304"/>
  <c r="T1304"/>
  <c r="R1304"/>
  <c r="P1304"/>
  <c r="BI1301"/>
  <c r="BH1301"/>
  <c r="BG1301"/>
  <c r="BF1301"/>
  <c r="T1301"/>
  <c r="R1301"/>
  <c r="P1301"/>
  <c r="BI1299"/>
  <c r="BH1299"/>
  <c r="BG1299"/>
  <c r="BF1299"/>
  <c r="T1299"/>
  <c r="R1299"/>
  <c r="P1299"/>
  <c r="BI1296"/>
  <c r="BH1296"/>
  <c r="BG1296"/>
  <c r="BF1296"/>
  <c r="T1296"/>
  <c r="R1296"/>
  <c r="P1296"/>
  <c r="BI1293"/>
  <c r="BH1293"/>
  <c r="BG1293"/>
  <c r="BF1293"/>
  <c r="T1293"/>
  <c r="R1293"/>
  <c r="P1293"/>
  <c r="BI1290"/>
  <c r="BH1290"/>
  <c r="BG1290"/>
  <c r="BF1290"/>
  <c r="T1290"/>
  <c r="R1290"/>
  <c r="P1290"/>
  <c r="BI1286"/>
  <c r="BH1286"/>
  <c r="BG1286"/>
  <c r="BF1286"/>
  <c r="T1286"/>
  <c r="R1286"/>
  <c r="P1286"/>
  <c r="BI1283"/>
  <c r="BH1283"/>
  <c r="BG1283"/>
  <c r="BF1283"/>
  <c r="T1283"/>
  <c r="R1283"/>
  <c r="P1283"/>
  <c r="BI1281"/>
  <c r="BH1281"/>
  <c r="BG1281"/>
  <c r="BF1281"/>
  <c r="T1281"/>
  <c r="R1281"/>
  <c r="P1281"/>
  <c r="BI1279"/>
  <c r="BH1279"/>
  <c r="BG1279"/>
  <c r="BF1279"/>
  <c r="T1279"/>
  <c r="R1279"/>
  <c r="P1279"/>
  <c r="BI1277"/>
  <c r="BH1277"/>
  <c r="BG1277"/>
  <c r="BF1277"/>
  <c r="T1277"/>
  <c r="R1277"/>
  <c r="P1277"/>
  <c r="BI1275"/>
  <c r="BH1275"/>
  <c r="BG1275"/>
  <c r="BF1275"/>
  <c r="T1275"/>
  <c r="R1275"/>
  <c r="P1275"/>
  <c r="BI1270"/>
  <c r="BH1270"/>
  <c r="BG1270"/>
  <c r="BF1270"/>
  <c r="T1270"/>
  <c r="R1270"/>
  <c r="P1270"/>
  <c r="BI1186"/>
  <c r="BH1186"/>
  <c r="BG1186"/>
  <c r="BF1186"/>
  <c r="T1186"/>
  <c r="R1186"/>
  <c r="P1186"/>
  <c r="BI1179"/>
  <c r="BH1179"/>
  <c r="BG1179"/>
  <c r="BF1179"/>
  <c r="T1179"/>
  <c r="T1178"/>
  <c r="R1179"/>
  <c r="R1178"/>
  <c r="P1179"/>
  <c r="P1178"/>
  <c r="BI1177"/>
  <c r="BH1177"/>
  <c r="BG1177"/>
  <c r="BF1177"/>
  <c r="T1177"/>
  <c r="R1177"/>
  <c r="P1177"/>
  <c r="BI1170"/>
  <c r="BH1170"/>
  <c r="BG1170"/>
  <c r="BF1170"/>
  <c r="T1170"/>
  <c r="R1170"/>
  <c r="P1170"/>
  <c r="BI1163"/>
  <c r="BH1163"/>
  <c r="BG1163"/>
  <c r="BF1163"/>
  <c r="T1163"/>
  <c r="R1163"/>
  <c r="P1163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098"/>
  <c r="BH1098"/>
  <c r="BG1098"/>
  <c r="BF1098"/>
  <c r="T1098"/>
  <c r="R1098"/>
  <c r="P1098"/>
  <c r="BI1094"/>
  <c r="BH1094"/>
  <c r="BG1094"/>
  <c r="BF1094"/>
  <c r="T1094"/>
  <c r="R1094"/>
  <c r="P1094"/>
  <c r="BI1092"/>
  <c r="BH1092"/>
  <c r="BG1092"/>
  <c r="BF1092"/>
  <c r="T1092"/>
  <c r="R1092"/>
  <c r="P1092"/>
  <c r="BI1090"/>
  <c r="BH1090"/>
  <c r="BG1090"/>
  <c r="BF1090"/>
  <c r="T1090"/>
  <c r="R1090"/>
  <c r="P1090"/>
  <c r="BI1084"/>
  <c r="BH1084"/>
  <c r="BG1084"/>
  <c r="BF1084"/>
  <c r="T1084"/>
  <c r="R1084"/>
  <c r="P1084"/>
  <c r="BI1082"/>
  <c r="BH1082"/>
  <c r="BG1082"/>
  <c r="BF1082"/>
  <c r="T1082"/>
  <c r="R1082"/>
  <c r="P1082"/>
  <c r="BI1078"/>
  <c r="BH1078"/>
  <c r="BG1078"/>
  <c r="BF1078"/>
  <c r="T1078"/>
  <c r="R1078"/>
  <c r="P1078"/>
  <c r="BI1076"/>
  <c r="BH1076"/>
  <c r="BG1076"/>
  <c r="BF1076"/>
  <c r="T1076"/>
  <c r="R1076"/>
  <c r="P1076"/>
  <c r="BI1069"/>
  <c r="BH1069"/>
  <c r="BG1069"/>
  <c r="BF1069"/>
  <c r="T1069"/>
  <c r="R1069"/>
  <c r="P1069"/>
  <c r="BI1063"/>
  <c r="BH1063"/>
  <c r="BG1063"/>
  <c r="BF1063"/>
  <c r="T1063"/>
  <c r="R1063"/>
  <c r="P1063"/>
  <c r="BI1061"/>
  <c r="BH1061"/>
  <c r="BG1061"/>
  <c r="BF1061"/>
  <c r="T1061"/>
  <c r="R1061"/>
  <c r="P1061"/>
  <c r="BI1055"/>
  <c r="BH1055"/>
  <c r="BG1055"/>
  <c r="BF1055"/>
  <c r="T1055"/>
  <c r="R1055"/>
  <c r="P1055"/>
  <c r="BI1051"/>
  <c r="BH1051"/>
  <c r="BG1051"/>
  <c r="BF1051"/>
  <c r="T1051"/>
  <c r="R1051"/>
  <c r="P1051"/>
  <c r="BI1045"/>
  <c r="BH1045"/>
  <c r="BG1045"/>
  <c r="BF1045"/>
  <c r="T1045"/>
  <c r="R1045"/>
  <c r="P1045"/>
  <c r="BI1031"/>
  <c r="BH1031"/>
  <c r="BG1031"/>
  <c r="BF1031"/>
  <c r="T1031"/>
  <c r="R1031"/>
  <c r="P1031"/>
  <c r="BI1027"/>
  <c r="BH1027"/>
  <c r="BG1027"/>
  <c r="BF1027"/>
  <c r="T1027"/>
  <c r="R1027"/>
  <c r="P1027"/>
  <c r="BI1023"/>
  <c r="BH1023"/>
  <c r="BG1023"/>
  <c r="BF1023"/>
  <c r="T1023"/>
  <c r="R1023"/>
  <c r="P1023"/>
  <c r="BI1019"/>
  <c r="BH1019"/>
  <c r="BG1019"/>
  <c r="BF1019"/>
  <c r="T1019"/>
  <c r="R1019"/>
  <c r="P1019"/>
  <c r="BI1013"/>
  <c r="BH1013"/>
  <c r="BG1013"/>
  <c r="BF1013"/>
  <c r="T1013"/>
  <c r="R1013"/>
  <c r="P1013"/>
  <c r="BI1011"/>
  <c r="BH1011"/>
  <c r="BG1011"/>
  <c r="BF1011"/>
  <c r="T1011"/>
  <c r="R1011"/>
  <c r="P1011"/>
  <c r="BI1009"/>
  <c r="BH1009"/>
  <c r="BG1009"/>
  <c r="BF1009"/>
  <c r="T1009"/>
  <c r="R1009"/>
  <c r="P1009"/>
  <c r="BI1005"/>
  <c r="BH1005"/>
  <c r="BG1005"/>
  <c r="BF1005"/>
  <c r="T1005"/>
  <c r="R1005"/>
  <c r="P1005"/>
  <c r="BI1002"/>
  <c r="BH1002"/>
  <c r="BG1002"/>
  <c r="BF1002"/>
  <c r="T1002"/>
  <c r="R1002"/>
  <c r="P1002"/>
  <c r="BI993"/>
  <c r="BH993"/>
  <c r="BG993"/>
  <c r="BF993"/>
  <c r="T993"/>
  <c r="R993"/>
  <c r="P993"/>
  <c r="BI989"/>
  <c r="BH989"/>
  <c r="BG989"/>
  <c r="BF989"/>
  <c r="T989"/>
  <c r="R989"/>
  <c r="P989"/>
  <c r="BI986"/>
  <c r="BH986"/>
  <c r="BG986"/>
  <c r="BF986"/>
  <c r="T986"/>
  <c r="R986"/>
  <c r="P986"/>
  <c r="BI984"/>
  <c r="BH984"/>
  <c r="BG984"/>
  <c r="BF984"/>
  <c r="T984"/>
  <c r="R984"/>
  <c r="P984"/>
  <c r="BI982"/>
  <c r="BH982"/>
  <c r="BG982"/>
  <c r="BF982"/>
  <c r="T982"/>
  <c r="R982"/>
  <c r="P982"/>
  <c r="BI980"/>
  <c r="BH980"/>
  <c r="BG980"/>
  <c r="BF980"/>
  <c r="T980"/>
  <c r="R980"/>
  <c r="P980"/>
  <c r="BI978"/>
  <c r="BH978"/>
  <c r="BG978"/>
  <c r="BF978"/>
  <c r="T978"/>
  <c r="R978"/>
  <c r="P978"/>
  <c r="BI976"/>
  <c r="BH976"/>
  <c r="BG976"/>
  <c r="BF976"/>
  <c r="T976"/>
  <c r="R976"/>
  <c r="P976"/>
  <c r="BI974"/>
  <c r="BH974"/>
  <c r="BG974"/>
  <c r="BF974"/>
  <c r="T974"/>
  <c r="R974"/>
  <c r="P974"/>
  <c r="BI972"/>
  <c r="BH972"/>
  <c r="BG972"/>
  <c r="BF972"/>
  <c r="T972"/>
  <c r="R972"/>
  <c r="P972"/>
  <c r="BI970"/>
  <c r="BH970"/>
  <c r="BG970"/>
  <c r="BF970"/>
  <c r="T970"/>
  <c r="R970"/>
  <c r="P970"/>
  <c r="BI968"/>
  <c r="BH968"/>
  <c r="BG968"/>
  <c r="BF968"/>
  <c r="T968"/>
  <c r="R968"/>
  <c r="P968"/>
  <c r="BI966"/>
  <c r="BH966"/>
  <c r="BG966"/>
  <c r="BF966"/>
  <c r="T966"/>
  <c r="R966"/>
  <c r="P966"/>
  <c r="BI964"/>
  <c r="BH964"/>
  <c r="BG964"/>
  <c r="BF964"/>
  <c r="T964"/>
  <c r="R964"/>
  <c r="P964"/>
  <c r="BI962"/>
  <c r="BH962"/>
  <c r="BG962"/>
  <c r="BF962"/>
  <c r="T962"/>
  <c r="R962"/>
  <c r="P962"/>
  <c r="BI960"/>
  <c r="BH960"/>
  <c r="BG960"/>
  <c r="BF960"/>
  <c r="T960"/>
  <c r="R960"/>
  <c r="P960"/>
  <c r="BI958"/>
  <c r="BH958"/>
  <c r="BG958"/>
  <c r="BF958"/>
  <c r="T958"/>
  <c r="R958"/>
  <c r="P958"/>
  <c r="BI956"/>
  <c r="BH956"/>
  <c r="BG956"/>
  <c r="BF956"/>
  <c r="T956"/>
  <c r="R956"/>
  <c r="P956"/>
  <c r="BI954"/>
  <c r="BH954"/>
  <c r="BG954"/>
  <c r="BF954"/>
  <c r="T954"/>
  <c r="R954"/>
  <c r="P954"/>
  <c r="BI952"/>
  <c r="BH952"/>
  <c r="BG952"/>
  <c r="BF952"/>
  <c r="T952"/>
  <c r="R952"/>
  <c r="P952"/>
  <c r="BI950"/>
  <c r="BH950"/>
  <c r="BG950"/>
  <c r="BF950"/>
  <c r="T950"/>
  <c r="R950"/>
  <c r="P950"/>
  <c r="BI948"/>
  <c r="BH948"/>
  <c r="BG948"/>
  <c r="BF948"/>
  <c r="T948"/>
  <c r="R948"/>
  <c r="P948"/>
  <c r="BI946"/>
  <c r="BH946"/>
  <c r="BG946"/>
  <c r="BF946"/>
  <c r="T946"/>
  <c r="R946"/>
  <c r="P946"/>
  <c r="BI945"/>
  <c r="BH945"/>
  <c r="BG945"/>
  <c r="BF945"/>
  <c r="T945"/>
  <c r="R945"/>
  <c r="P945"/>
  <c r="BI942"/>
  <c r="BH942"/>
  <c r="BG942"/>
  <c r="BF942"/>
  <c r="T942"/>
  <c r="R942"/>
  <c r="P942"/>
  <c r="BI940"/>
  <c r="BH940"/>
  <c r="BG940"/>
  <c r="BF940"/>
  <c r="T940"/>
  <c r="R940"/>
  <c r="P940"/>
  <c r="BI933"/>
  <c r="BH933"/>
  <c r="BG933"/>
  <c r="BF933"/>
  <c r="T933"/>
  <c r="R933"/>
  <c r="P933"/>
  <c r="BI910"/>
  <c r="BH910"/>
  <c r="BG910"/>
  <c r="BF910"/>
  <c r="T910"/>
  <c r="R910"/>
  <c r="P910"/>
  <c r="BI905"/>
  <c r="BH905"/>
  <c r="BG905"/>
  <c r="BF905"/>
  <c r="T905"/>
  <c r="R905"/>
  <c r="P905"/>
  <c r="BI903"/>
  <c r="BH903"/>
  <c r="BG903"/>
  <c r="BF903"/>
  <c r="T903"/>
  <c r="T902"/>
  <c r="R903"/>
  <c r="R902"/>
  <c r="P903"/>
  <c r="P902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90"/>
  <c r="BH890"/>
  <c r="BG890"/>
  <c r="BF890"/>
  <c r="T890"/>
  <c r="R890"/>
  <c r="P890"/>
  <c r="BI885"/>
  <c r="BH885"/>
  <c r="BG885"/>
  <c r="BF885"/>
  <c r="T885"/>
  <c r="R885"/>
  <c r="P885"/>
  <c r="BI883"/>
  <c r="BH883"/>
  <c r="BG883"/>
  <c r="BF883"/>
  <c r="T883"/>
  <c r="R883"/>
  <c r="P883"/>
  <c r="BI878"/>
  <c r="BH878"/>
  <c r="BG878"/>
  <c r="BF878"/>
  <c r="T878"/>
  <c r="R878"/>
  <c r="P878"/>
  <c r="BI875"/>
  <c r="BH875"/>
  <c r="BG875"/>
  <c r="BF875"/>
  <c r="T875"/>
  <c r="R875"/>
  <c r="P875"/>
  <c r="BI872"/>
  <c r="BH872"/>
  <c r="BG872"/>
  <c r="BF872"/>
  <c r="T872"/>
  <c r="R872"/>
  <c r="P872"/>
  <c r="BI870"/>
  <c r="BH870"/>
  <c r="BG870"/>
  <c r="BF870"/>
  <c r="T870"/>
  <c r="R870"/>
  <c r="P870"/>
  <c r="BI867"/>
  <c r="BH867"/>
  <c r="BG867"/>
  <c r="BF867"/>
  <c r="T867"/>
  <c r="R867"/>
  <c r="P867"/>
  <c r="BI857"/>
  <c r="BH857"/>
  <c r="BG857"/>
  <c r="BF857"/>
  <c r="T857"/>
  <c r="R857"/>
  <c r="P857"/>
  <c r="BI854"/>
  <c r="BH854"/>
  <c r="BG854"/>
  <c r="BF854"/>
  <c r="T854"/>
  <c r="R854"/>
  <c r="P854"/>
  <c r="BI853"/>
  <c r="BH853"/>
  <c r="BG853"/>
  <c r="BF853"/>
  <c r="T853"/>
  <c r="R853"/>
  <c r="P853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39"/>
  <c r="BH839"/>
  <c r="BG839"/>
  <c r="BF839"/>
  <c r="T839"/>
  <c r="R839"/>
  <c r="P839"/>
  <c r="BI831"/>
  <c r="BH831"/>
  <c r="BG831"/>
  <c r="BF831"/>
  <c r="T831"/>
  <c r="R831"/>
  <c r="P831"/>
  <c r="BI824"/>
  <c r="BH824"/>
  <c r="BG824"/>
  <c r="BF824"/>
  <c r="T824"/>
  <c r="R824"/>
  <c r="P824"/>
  <c r="BI817"/>
  <c r="BH817"/>
  <c r="BG817"/>
  <c r="BF817"/>
  <c r="T817"/>
  <c r="R817"/>
  <c r="P817"/>
  <c r="BI815"/>
  <c r="BH815"/>
  <c r="BG815"/>
  <c r="BF815"/>
  <c r="T815"/>
  <c r="R815"/>
  <c r="P815"/>
  <c r="BI767"/>
  <c r="BH767"/>
  <c r="BG767"/>
  <c r="BF767"/>
  <c r="T767"/>
  <c r="R767"/>
  <c r="P767"/>
  <c r="BI709"/>
  <c r="BH709"/>
  <c r="BG709"/>
  <c r="BF709"/>
  <c r="T709"/>
  <c r="R709"/>
  <c r="P709"/>
  <c r="BI705"/>
  <c r="BH705"/>
  <c r="BG705"/>
  <c r="BF705"/>
  <c r="T705"/>
  <c r="R705"/>
  <c r="P705"/>
  <c r="BI700"/>
  <c r="BH700"/>
  <c r="BG700"/>
  <c r="BF700"/>
  <c r="T700"/>
  <c r="R700"/>
  <c r="P700"/>
  <c r="BI689"/>
  <c r="BH689"/>
  <c r="BG689"/>
  <c r="BF689"/>
  <c r="T689"/>
  <c r="R689"/>
  <c r="P689"/>
  <c r="BI685"/>
  <c r="BH685"/>
  <c r="BG685"/>
  <c r="BF685"/>
  <c r="T685"/>
  <c r="R685"/>
  <c r="P685"/>
  <c r="BI681"/>
  <c r="BH681"/>
  <c r="BG681"/>
  <c r="BF681"/>
  <c r="T681"/>
  <c r="R681"/>
  <c r="P681"/>
  <c r="BI674"/>
  <c r="BH674"/>
  <c r="BG674"/>
  <c r="BF674"/>
  <c r="T674"/>
  <c r="R674"/>
  <c r="P674"/>
  <c r="BI669"/>
  <c r="BH669"/>
  <c r="BG669"/>
  <c r="BF669"/>
  <c r="T669"/>
  <c r="R669"/>
  <c r="P669"/>
  <c r="BI663"/>
  <c r="BH663"/>
  <c r="BG663"/>
  <c r="BF663"/>
  <c r="T663"/>
  <c r="R663"/>
  <c r="P663"/>
  <c r="BI655"/>
  <c r="BH655"/>
  <c r="BG655"/>
  <c r="BF655"/>
  <c r="T655"/>
  <c r="R655"/>
  <c r="P655"/>
  <c r="BI651"/>
  <c r="BH651"/>
  <c r="BG651"/>
  <c r="BF651"/>
  <c r="T651"/>
  <c r="R651"/>
  <c r="P651"/>
  <c r="BI647"/>
  <c r="BH647"/>
  <c r="BG647"/>
  <c r="BF647"/>
  <c r="T647"/>
  <c r="R647"/>
  <c r="P647"/>
  <c r="BI643"/>
  <c r="BH643"/>
  <c r="BG643"/>
  <c r="BF643"/>
  <c r="T643"/>
  <c r="R643"/>
  <c r="P643"/>
  <c r="BI636"/>
  <c r="BH636"/>
  <c r="BG636"/>
  <c r="BF636"/>
  <c r="T636"/>
  <c r="R636"/>
  <c r="P636"/>
  <c r="BI629"/>
  <c r="BH629"/>
  <c r="BG629"/>
  <c r="BF629"/>
  <c r="T629"/>
  <c r="R629"/>
  <c r="P629"/>
  <c r="BI623"/>
  <c r="BH623"/>
  <c r="BG623"/>
  <c r="BF623"/>
  <c r="T623"/>
  <c r="R623"/>
  <c r="P623"/>
  <c r="BI617"/>
  <c r="BH617"/>
  <c r="BG617"/>
  <c r="BF617"/>
  <c r="T617"/>
  <c r="R617"/>
  <c r="P617"/>
  <c r="BI613"/>
  <c r="BH613"/>
  <c r="BG613"/>
  <c r="BF613"/>
  <c r="T613"/>
  <c r="R613"/>
  <c r="P613"/>
  <c r="BI603"/>
  <c r="BH603"/>
  <c r="BG603"/>
  <c r="BF603"/>
  <c r="T603"/>
  <c r="R603"/>
  <c r="P603"/>
  <c r="BI599"/>
  <c r="BH599"/>
  <c r="BG599"/>
  <c r="BF599"/>
  <c r="T599"/>
  <c r="R599"/>
  <c r="P599"/>
  <c r="BI590"/>
  <c r="BH590"/>
  <c r="BG590"/>
  <c r="BF590"/>
  <c r="T590"/>
  <c r="R590"/>
  <c r="P590"/>
  <c r="BI578"/>
  <c r="BH578"/>
  <c r="BG578"/>
  <c r="BF578"/>
  <c r="T578"/>
  <c r="R578"/>
  <c r="P578"/>
  <c r="BI570"/>
  <c r="BH570"/>
  <c r="BG570"/>
  <c r="BF570"/>
  <c r="T570"/>
  <c r="R570"/>
  <c r="P570"/>
  <c r="BI562"/>
  <c r="BH562"/>
  <c r="BG562"/>
  <c r="BF562"/>
  <c r="T562"/>
  <c r="R562"/>
  <c r="P562"/>
  <c r="BI560"/>
  <c r="BH560"/>
  <c r="BG560"/>
  <c r="BF560"/>
  <c r="T560"/>
  <c r="R560"/>
  <c r="P560"/>
  <c r="BI545"/>
  <c r="BH545"/>
  <c r="BG545"/>
  <c r="BF545"/>
  <c r="T545"/>
  <c r="R545"/>
  <c r="P545"/>
  <c r="BI543"/>
  <c r="BH543"/>
  <c r="BG543"/>
  <c r="BF543"/>
  <c r="T543"/>
  <c r="R543"/>
  <c r="P543"/>
  <c r="BI537"/>
  <c r="BH537"/>
  <c r="BG537"/>
  <c r="BF537"/>
  <c r="T537"/>
  <c r="R537"/>
  <c r="P537"/>
  <c r="BI531"/>
  <c r="BH531"/>
  <c r="BG531"/>
  <c r="BF531"/>
  <c r="T531"/>
  <c r="R531"/>
  <c r="P531"/>
  <c r="BI527"/>
  <c r="BH527"/>
  <c r="BG527"/>
  <c r="BF527"/>
  <c r="T527"/>
  <c r="T526"/>
  <c r="R527"/>
  <c r="R526"/>
  <c r="P527"/>
  <c r="P526"/>
  <c r="BI520"/>
  <c r="BH520"/>
  <c r="BG520"/>
  <c r="BF520"/>
  <c r="T520"/>
  <c r="R520"/>
  <c r="P520"/>
  <c r="BI514"/>
  <c r="BH514"/>
  <c r="BG514"/>
  <c r="BF514"/>
  <c r="T514"/>
  <c r="R514"/>
  <c r="P514"/>
  <c r="BI510"/>
  <c r="BH510"/>
  <c r="BG510"/>
  <c r="BF510"/>
  <c r="T510"/>
  <c r="R510"/>
  <c r="P510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52"/>
  <c r="BH452"/>
  <c r="BG452"/>
  <c r="BF452"/>
  <c r="T452"/>
  <c r="R452"/>
  <c r="P452"/>
  <c r="BI426"/>
  <c r="BH426"/>
  <c r="BG426"/>
  <c r="BF426"/>
  <c r="T426"/>
  <c r="R426"/>
  <c r="P426"/>
  <c r="BI421"/>
  <c r="BH421"/>
  <c r="BG421"/>
  <c r="BF421"/>
  <c r="T421"/>
  <c r="R421"/>
  <c r="P421"/>
  <c r="BI419"/>
  <c r="BH419"/>
  <c r="BG419"/>
  <c r="BF419"/>
  <c r="T419"/>
  <c r="R419"/>
  <c r="P419"/>
  <c r="BI415"/>
  <c r="BH415"/>
  <c r="BG415"/>
  <c r="BF415"/>
  <c r="T415"/>
  <c r="R415"/>
  <c r="P415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2"/>
  <c r="BH382"/>
  <c r="BG382"/>
  <c r="BF382"/>
  <c r="T382"/>
  <c r="R382"/>
  <c r="P382"/>
  <c r="BI377"/>
  <c r="BH377"/>
  <c r="BG377"/>
  <c r="BF377"/>
  <c r="T377"/>
  <c r="R377"/>
  <c r="P377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4"/>
  <c r="BH364"/>
  <c r="BG364"/>
  <c r="BF364"/>
  <c r="T364"/>
  <c r="R364"/>
  <c r="P364"/>
  <c r="BI359"/>
  <c r="BH359"/>
  <c r="BG359"/>
  <c r="BF359"/>
  <c r="T359"/>
  <c r="R359"/>
  <c r="P359"/>
  <c r="BI351"/>
  <c r="BH351"/>
  <c r="BG351"/>
  <c r="BF351"/>
  <c r="T351"/>
  <c r="T350"/>
  <c r="R351"/>
  <c r="R350"/>
  <c r="P351"/>
  <c r="P350"/>
  <c r="BI344"/>
  <c r="BH344"/>
  <c r="BG344"/>
  <c r="BF344"/>
  <c r="T344"/>
  <c r="R344"/>
  <c r="P344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2"/>
  <c r="BH322"/>
  <c r="BG322"/>
  <c r="BF322"/>
  <c r="T322"/>
  <c r="R322"/>
  <c r="P322"/>
  <c r="BI316"/>
  <c r="BH316"/>
  <c r="BG316"/>
  <c r="BF316"/>
  <c r="T316"/>
  <c r="R316"/>
  <c r="P316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77"/>
  <c r="BH277"/>
  <c r="BG277"/>
  <c r="BF277"/>
  <c r="T277"/>
  <c r="R277"/>
  <c r="P277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196"/>
  <c r="BH196"/>
  <c r="BG196"/>
  <c r="BF196"/>
  <c r="T196"/>
  <c r="R196"/>
  <c r="P196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F140"/>
  <c r="F138"/>
  <c r="E136"/>
  <c r="F93"/>
  <c r="F91"/>
  <c r="E89"/>
  <c r="J26"/>
  <c r="E26"/>
  <c r="J141"/>
  <c r="J25"/>
  <c r="J23"/>
  <c r="E23"/>
  <c r="J140"/>
  <c r="J22"/>
  <c r="J20"/>
  <c r="E20"/>
  <c r="F141"/>
  <c r="J19"/>
  <c r="J14"/>
  <c r="J138"/>
  <c r="E7"/>
  <c r="E132"/>
  <c i="1" r="L90"/>
  <c r="AM90"/>
  <c r="AM89"/>
  <c r="L89"/>
  <c r="AM87"/>
  <c r="L87"/>
  <c r="L85"/>
  <c r="L84"/>
  <c i="9" r="BK161"/>
  <c r="BK148"/>
  <c r="J147"/>
  <c r="J146"/>
  <c r="J142"/>
  <c r="BK138"/>
  <c r="J134"/>
  <c r="J131"/>
  <c r="BK127"/>
  <c i="8" r="BK203"/>
  <c r="J203"/>
  <c r="BK200"/>
  <c r="BK187"/>
  <c r="BK185"/>
  <c r="J182"/>
  <c r="J181"/>
  <c r="J179"/>
  <c r="BK176"/>
  <c r="BK171"/>
  <c r="J168"/>
  <c r="BK167"/>
  <c r="BK163"/>
  <c r="BK160"/>
  <c r="BK158"/>
  <c r="BK145"/>
  <c i="7" r="J283"/>
  <c r="J270"/>
  <c r="BK269"/>
  <c r="J258"/>
  <c r="J250"/>
  <c r="J239"/>
  <c r="BK236"/>
  <c r="J233"/>
  <c r="BK232"/>
  <c r="BK228"/>
  <c r="J226"/>
  <c r="J225"/>
  <c r="BK221"/>
  <c r="BK220"/>
  <c r="J219"/>
  <c r="BK214"/>
  <c r="BK211"/>
  <c r="BK209"/>
  <c r="J208"/>
  <c r="BK207"/>
  <c r="BK206"/>
  <c r="BK205"/>
  <c r="J204"/>
  <c r="J196"/>
  <c r="J194"/>
  <c r="J189"/>
  <c r="J178"/>
  <c r="J175"/>
  <c r="BK169"/>
  <c r="J167"/>
  <c r="BK166"/>
  <c r="J165"/>
  <c r="J164"/>
  <c r="BK162"/>
  <c r="J155"/>
  <c r="BK151"/>
  <c r="J149"/>
  <c r="J142"/>
  <c r="BK139"/>
  <c r="BK135"/>
  <c i="6" r="BK375"/>
  <c r="BK370"/>
  <c r="J360"/>
  <c r="BK357"/>
  <c r="J346"/>
  <c r="J340"/>
  <c r="BK338"/>
  <c r="J334"/>
  <c r="J329"/>
  <c r="BK319"/>
  <c r="BK318"/>
  <c r="BK307"/>
  <c r="J304"/>
  <c r="BK301"/>
  <c r="BK299"/>
  <c r="J293"/>
  <c r="J287"/>
  <c r="J281"/>
  <c r="J280"/>
  <c r="J275"/>
  <c r="J274"/>
  <c r="BK270"/>
  <c r="J267"/>
  <c r="BK256"/>
  <c r="BK253"/>
  <c r="BK250"/>
  <c r="J249"/>
  <c r="BK246"/>
  <c r="BK240"/>
  <c r="J237"/>
  <c r="J234"/>
  <c r="BK225"/>
  <c r="J224"/>
  <c r="BK223"/>
  <c r="J222"/>
  <c r="J221"/>
  <c r="BK219"/>
  <c r="J217"/>
  <c r="J216"/>
  <c r="BK215"/>
  <c r="J210"/>
  <c r="J209"/>
  <c r="J208"/>
  <c r="BK207"/>
  <c r="J203"/>
  <c r="J196"/>
  <c r="J194"/>
  <c r="J193"/>
  <c r="J191"/>
  <c r="BK189"/>
  <c r="BK188"/>
  <c r="BK186"/>
  <c r="J181"/>
  <c r="J180"/>
  <c r="J178"/>
  <c r="BK173"/>
  <c r="BK172"/>
  <c r="J171"/>
  <c r="J170"/>
  <c r="J169"/>
  <c r="BK168"/>
  <c r="J167"/>
  <c r="BK165"/>
  <c r="BK163"/>
  <c r="BK162"/>
  <c r="J159"/>
  <c r="BK158"/>
  <c r="BK157"/>
  <c r="BK151"/>
  <c r="BK142"/>
  <c r="J141"/>
  <c r="BK137"/>
  <c r="J135"/>
  <c i="5" r="BK206"/>
  <c r="BK203"/>
  <c r="BK202"/>
  <c r="J200"/>
  <c r="J199"/>
  <c r="BK197"/>
  <c r="BK186"/>
  <c r="J184"/>
  <c r="J180"/>
  <c r="J179"/>
  <c r="BK176"/>
  <c r="BK174"/>
  <c r="BK171"/>
  <c r="J169"/>
  <c r="J161"/>
  <c r="BK160"/>
  <c r="BK158"/>
  <c r="J155"/>
  <c r="J152"/>
  <c r="J149"/>
  <c r="J139"/>
  <c r="J133"/>
  <c i="4" r="J144"/>
  <c r="BK143"/>
  <c r="J139"/>
  <c r="BK137"/>
  <c r="BK133"/>
  <c r="BK132"/>
  <c r="BK131"/>
  <c i="3" r="BK274"/>
  <c r="J274"/>
  <c r="BK271"/>
  <c r="BK267"/>
  <c r="BK265"/>
  <c r="J263"/>
  <c r="BK262"/>
  <c r="BK252"/>
  <c r="J251"/>
  <c r="BK249"/>
  <c r="BK248"/>
  <c r="BK247"/>
  <c r="J239"/>
  <c r="J235"/>
  <c r="BK234"/>
  <c r="J233"/>
  <c r="BK231"/>
  <c r="BK228"/>
  <c r="BK226"/>
  <c r="BK225"/>
  <c r="J224"/>
  <c r="BK223"/>
  <c r="BK221"/>
  <c r="J220"/>
  <c r="J217"/>
  <c r="BK216"/>
  <c r="J215"/>
  <c r="J214"/>
  <c r="BK213"/>
  <c r="BK212"/>
  <c r="J211"/>
  <c r="J206"/>
  <c r="J205"/>
  <c r="BK201"/>
  <c r="BK200"/>
  <c r="BK199"/>
  <c r="J194"/>
  <c r="BK187"/>
  <c r="J185"/>
  <c r="BK183"/>
  <c r="J182"/>
  <c r="BK181"/>
  <c r="J176"/>
  <c i="2" r="J1094"/>
  <c r="BK1090"/>
  <c r="J1084"/>
  <c r="J1082"/>
  <c r="J1063"/>
  <c r="BK1031"/>
  <c r="J1027"/>
  <c r="J1023"/>
  <c r="BK1019"/>
  <c r="J1013"/>
  <c r="J1009"/>
  <c r="BK993"/>
  <c r="BK989"/>
  <c r="J986"/>
  <c r="J984"/>
  <c r="BK982"/>
  <c r="BK980"/>
  <c r="BK978"/>
  <c r="J974"/>
  <c r="BK968"/>
  <c r="J964"/>
  <c r="BK962"/>
  <c r="BK960"/>
  <c r="BK958"/>
  <c r="BK954"/>
  <c r="BK952"/>
  <c r="J950"/>
  <c r="J946"/>
  <c r="BK945"/>
  <c r="BK933"/>
  <c r="BK910"/>
  <c r="BK895"/>
  <c r="J890"/>
  <c r="J878"/>
  <c r="BK875"/>
  <c r="J870"/>
  <c r="BK854"/>
  <c r="BK851"/>
  <c r="J846"/>
  <c r="J842"/>
  <c r="BK831"/>
  <c r="BK824"/>
  <c r="J767"/>
  <c r="BK709"/>
  <c r="BK700"/>
  <c r="J685"/>
  <c r="J674"/>
  <c r="J669"/>
  <c r="BK651"/>
  <c r="J647"/>
  <c r="J636"/>
  <c r="J629"/>
  <c r="J623"/>
  <c r="J617"/>
  <c r="BK613"/>
  <c r="BK603"/>
  <c r="J570"/>
  <c r="J562"/>
  <c r="J560"/>
  <c r="J545"/>
  <c r="J514"/>
  <c r="BK505"/>
  <c r="BK503"/>
  <c r="BK482"/>
  <c r="BK479"/>
  <c r="BK426"/>
  <c r="BK415"/>
  <c r="J382"/>
  <c r="J377"/>
  <c r="J371"/>
  <c r="J369"/>
  <c r="J364"/>
  <c r="BK359"/>
  <c r="BK344"/>
  <c r="J322"/>
  <c r="BK316"/>
  <c r="J308"/>
  <c r="J293"/>
  <c r="J288"/>
  <c r="BK283"/>
  <c r="BK277"/>
  <c r="J271"/>
  <c r="J266"/>
  <c r="BK261"/>
  <c r="BK250"/>
  <c r="BK238"/>
  <c r="BK229"/>
  <c r="BK223"/>
  <c r="J219"/>
  <c r="BK211"/>
  <c i="9" r="J158"/>
  <c r="J154"/>
  <c r="BK152"/>
  <c r="BK147"/>
  <c r="BK143"/>
  <c r="BK142"/>
  <c r="J138"/>
  <c r="BK134"/>
  <c r="BK131"/>
  <c i="8" r="BK195"/>
  <c r="J190"/>
  <c r="BK181"/>
  <c r="J172"/>
  <c r="J171"/>
  <c r="J170"/>
  <c r="J169"/>
  <c r="BK166"/>
  <c r="BK154"/>
  <c r="J151"/>
  <c r="J147"/>
  <c r="BK146"/>
  <c r="J140"/>
  <c r="BK139"/>
  <c r="BK138"/>
  <c r="BK135"/>
  <c i="7" r="J268"/>
  <c r="J267"/>
  <c r="J264"/>
  <c r="J263"/>
  <c r="J262"/>
  <c r="BK258"/>
  <c r="J255"/>
  <c r="BK253"/>
  <c r="BK245"/>
  <c r="J242"/>
  <c r="J237"/>
  <c r="J236"/>
  <c r="BK235"/>
  <c r="J234"/>
  <c r="J232"/>
  <c r="J231"/>
  <c r="J229"/>
  <c r="BK227"/>
  <c r="BK226"/>
  <c r="BK222"/>
  <c r="J221"/>
  <c r="J217"/>
  <c r="BK216"/>
  <c r="J215"/>
  <c r="J210"/>
  <c r="J202"/>
  <c r="BK199"/>
  <c r="BK194"/>
  <c r="BK193"/>
  <c r="BK184"/>
  <c r="BK181"/>
  <c r="BK159"/>
  <c r="J148"/>
  <c r="J145"/>
  <c r="J139"/>
  <c r="BK137"/>
  <c r="BK136"/>
  <c i="6" r="J372"/>
  <c r="BK369"/>
  <c r="BK368"/>
  <c r="J363"/>
  <c r="BK361"/>
  <c r="J358"/>
  <c r="BK346"/>
  <c r="J299"/>
  <c r="J298"/>
  <c r="BK297"/>
  <c r="BK296"/>
  <c r="BK290"/>
  <c r="J284"/>
  <c r="BK280"/>
  <c r="BK279"/>
  <c r="BK275"/>
  <c r="J270"/>
  <c r="J262"/>
  <c r="J259"/>
  <c r="J256"/>
  <c r="J253"/>
  <c r="J250"/>
  <c r="BK249"/>
  <c r="BK234"/>
  <c r="J231"/>
  <c r="BK228"/>
  <c r="J223"/>
  <c r="BK221"/>
  <c r="BK220"/>
  <c r="J219"/>
  <c r="BK216"/>
  <c r="BK211"/>
  <c r="BK208"/>
  <c r="J205"/>
  <c r="BK204"/>
  <c r="BK203"/>
  <c r="BK202"/>
  <c r="J201"/>
  <c r="J200"/>
  <c r="BK199"/>
  <c r="J198"/>
  <c r="BK197"/>
  <c r="BK196"/>
  <c r="J195"/>
  <c r="BK194"/>
  <c r="J192"/>
  <c r="BK191"/>
  <c r="J190"/>
  <c r="J189"/>
  <c r="J188"/>
  <c r="BK187"/>
  <c r="J185"/>
  <c r="J184"/>
  <c r="BK183"/>
  <c r="BK182"/>
  <c r="BK179"/>
  <c r="BK175"/>
  <c r="J174"/>
  <c r="J172"/>
  <c r="J168"/>
  <c r="BK167"/>
  <c r="BK164"/>
  <c r="BK161"/>
  <c r="J160"/>
  <c r="J148"/>
  <c r="BK141"/>
  <c i="5" r="BK211"/>
  <c r="J208"/>
  <c r="J202"/>
  <c r="BK199"/>
  <c r="BK193"/>
  <c r="BK185"/>
  <c r="J182"/>
  <c r="BK179"/>
  <c r="J171"/>
  <c r="J165"/>
  <c r="J163"/>
  <c r="J162"/>
  <c r="BK155"/>
  <c r="BK148"/>
  <c r="J145"/>
  <c r="BK142"/>
  <c r="J136"/>
  <c r="BK133"/>
  <c i="4" r="BK146"/>
  <c r="BK144"/>
  <c r="J141"/>
  <c r="J140"/>
  <c r="BK136"/>
  <c r="J131"/>
  <c r="BK130"/>
  <c r="J128"/>
  <c i="3" r="J262"/>
  <c r="BK260"/>
  <c r="BK259"/>
  <c r="J257"/>
  <c r="J256"/>
  <c r="BK253"/>
  <c r="J252"/>
  <c r="BK251"/>
  <c r="J247"/>
  <c r="BK246"/>
  <c r="BK243"/>
  <c r="BK242"/>
  <c r="J241"/>
  <c r="J240"/>
  <c r="J236"/>
  <c r="BK235"/>
  <c r="J234"/>
  <c r="BK233"/>
  <c r="J231"/>
  <c r="BK229"/>
  <c r="J227"/>
  <c r="BK220"/>
  <c r="J219"/>
  <c r="BK218"/>
  <c r="BK217"/>
  <c r="BK211"/>
  <c r="J210"/>
  <c r="BK209"/>
  <c r="BK208"/>
  <c r="J207"/>
  <c r="BK204"/>
  <c r="J201"/>
  <c r="J200"/>
  <c r="J198"/>
  <c r="J192"/>
  <c r="J190"/>
  <c r="BK189"/>
  <c r="BK188"/>
  <c r="J187"/>
  <c r="J186"/>
  <c r="BK185"/>
  <c r="J184"/>
  <c r="J183"/>
  <c r="BK182"/>
  <c r="BK180"/>
  <c r="BK177"/>
  <c r="BK176"/>
  <c r="BK174"/>
  <c r="BK173"/>
  <c r="J170"/>
  <c r="J168"/>
  <c r="J166"/>
  <c r="J165"/>
  <c r="BK164"/>
  <c r="BK163"/>
  <c r="BK161"/>
  <c r="BK160"/>
  <c r="J159"/>
  <c r="J157"/>
  <c r="BK156"/>
  <c r="BK152"/>
  <c r="J146"/>
  <c r="J145"/>
  <c r="J144"/>
  <c r="BK143"/>
  <c r="J138"/>
  <c i="2" r="BK1307"/>
  <c r="J1307"/>
  <c r="BK1304"/>
  <c r="J1304"/>
  <c r="BK1301"/>
  <c r="J1301"/>
  <c r="BK1299"/>
  <c r="J1299"/>
  <c r="BK1296"/>
  <c r="J1296"/>
  <c r="BK1293"/>
  <c r="J1293"/>
  <c r="BK1290"/>
  <c r="J1290"/>
  <c r="BK1281"/>
  <c r="BK1279"/>
  <c r="BK1270"/>
  <c r="BK1186"/>
  <c r="J1177"/>
  <c r="BK1170"/>
  <c r="J1163"/>
  <c r="J1161"/>
  <c r="J1159"/>
  <c r="BK1157"/>
  <c r="BK1094"/>
  <c r="J1092"/>
  <c r="J1090"/>
  <c r="BK1078"/>
  <c r="BK1076"/>
  <c r="BK1051"/>
  <c r="BK1045"/>
  <c r="J1005"/>
  <c r="BK1002"/>
  <c r="J993"/>
  <c r="J989"/>
  <c r="J972"/>
  <c r="BK970"/>
  <c r="J968"/>
  <c r="J966"/>
  <c r="BK964"/>
  <c r="J958"/>
  <c r="BK956"/>
  <c r="BK950"/>
  <c r="BK948"/>
  <c r="J942"/>
  <c r="J899"/>
  <c r="BK897"/>
  <c r="BK883"/>
  <c r="BK872"/>
  <c r="BK870"/>
  <c r="BK867"/>
  <c r="J857"/>
  <c r="BK853"/>
  <c r="J851"/>
  <c r="BK850"/>
  <c r="J849"/>
  <c r="BK846"/>
  <c r="J844"/>
  <c r="J831"/>
  <c r="J817"/>
  <c r="BK815"/>
  <c r="BK705"/>
  <c r="BK689"/>
  <c r="BK685"/>
  <c r="J681"/>
  <c r="BK663"/>
  <c r="J655"/>
  <c r="BK647"/>
  <c r="J643"/>
  <c r="BK617"/>
  <c r="J578"/>
  <c r="BK545"/>
  <c r="BK543"/>
  <c r="BK531"/>
  <c r="BK527"/>
  <c r="BK520"/>
  <c r="BK514"/>
  <c r="J510"/>
  <c r="J505"/>
  <c r="J503"/>
  <c r="J499"/>
  <c r="BK495"/>
  <c r="BK491"/>
  <c r="BK485"/>
  <c r="J452"/>
  <c r="BK421"/>
  <c r="J419"/>
  <c r="BK410"/>
  <c r="BK406"/>
  <c r="J397"/>
  <c r="BK392"/>
  <c r="BK377"/>
  <c r="J372"/>
  <c r="BK369"/>
  <c r="BK364"/>
  <c r="J359"/>
  <c r="J351"/>
  <c r="J329"/>
  <c r="J303"/>
  <c r="BK288"/>
  <c r="BK271"/>
  <c i="9" r="J161"/>
  <c r="BK158"/>
  <c r="BK154"/>
  <c r="J152"/>
  <c r="J148"/>
  <c r="BK146"/>
  <c r="J143"/>
  <c r="BK129"/>
  <c r="J127"/>
  <c i="8" r="J195"/>
  <c r="BK190"/>
  <c r="J185"/>
  <c r="BK182"/>
  <c r="BK179"/>
  <c r="J176"/>
  <c r="J175"/>
  <c r="BK172"/>
  <c r="BK169"/>
  <c r="BK168"/>
  <c r="J165"/>
  <c r="J163"/>
  <c r="J160"/>
  <c r="J158"/>
  <c r="J154"/>
  <c r="BK151"/>
  <c r="BK149"/>
  <c r="BK147"/>
  <c r="J146"/>
  <c r="BK141"/>
  <c r="BK140"/>
  <c r="J138"/>
  <c r="J135"/>
  <c i="7" r="BK272"/>
  <c r="BK270"/>
  <c r="J269"/>
  <c r="BK264"/>
  <c r="BK263"/>
  <c r="BK262"/>
  <c r="J259"/>
  <c r="J257"/>
  <c r="J256"/>
  <c r="BK254"/>
  <c r="J253"/>
  <c r="J248"/>
  <c r="BK247"/>
  <c r="J246"/>
  <c r="BK239"/>
  <c r="BK237"/>
  <c r="BK233"/>
  <c r="J230"/>
  <c r="BK218"/>
  <c r="J212"/>
  <c r="J209"/>
  <c r="BK208"/>
  <c r="J207"/>
  <c r="J205"/>
  <c r="BK204"/>
  <c r="J203"/>
  <c r="BK202"/>
  <c r="J199"/>
  <c r="BK189"/>
  <c r="J184"/>
  <c r="BK175"/>
  <c r="J172"/>
  <c r="BK165"/>
  <c r="J163"/>
  <c r="J159"/>
  <c r="BK155"/>
  <c r="J153"/>
  <c r="J151"/>
  <c r="BK149"/>
  <c r="BK148"/>
  <c r="J147"/>
  <c r="BK142"/>
  <c r="J136"/>
  <c r="J135"/>
  <c i="6" r="BK381"/>
  <c r="J381"/>
  <c r="BK378"/>
  <c r="J378"/>
  <c r="J375"/>
  <c r="BK372"/>
  <c r="J370"/>
  <c r="J369"/>
  <c r="J368"/>
  <c r="BK363"/>
  <c r="J359"/>
  <c r="J357"/>
  <c r="J352"/>
  <c r="J343"/>
  <c r="J342"/>
  <c r="BK340"/>
  <c r="BK323"/>
  <c r="J318"/>
  <c r="BK313"/>
  <c r="J313"/>
  <c r="J307"/>
  <c r="BK305"/>
  <c r="BK304"/>
  <c r="J296"/>
  <c r="J290"/>
  <c r="BK287"/>
  <c r="BK284"/>
  <c r="J279"/>
  <c r="J276"/>
  <c r="BK274"/>
  <c r="BK267"/>
  <c r="BK262"/>
  <c r="BK259"/>
  <c r="J246"/>
  <c r="BK243"/>
  <c r="J240"/>
  <c r="BK224"/>
  <c r="J211"/>
  <c r="BK209"/>
  <c r="J204"/>
  <c r="J202"/>
  <c r="J166"/>
  <c r="J165"/>
  <c r="J164"/>
  <c r="BK159"/>
  <c r="J157"/>
  <c r="J154"/>
  <c r="BK146"/>
  <c r="J142"/>
  <c r="BK135"/>
  <c i="5" r="J206"/>
  <c r="J203"/>
  <c r="BK200"/>
  <c r="J193"/>
  <c r="J189"/>
  <c r="J186"/>
  <c r="BK183"/>
  <c r="BK182"/>
  <c r="BK180"/>
  <c r="J174"/>
  <c r="J167"/>
  <c r="BK163"/>
  <c r="BK162"/>
  <c r="BK161"/>
  <c r="J160"/>
  <c r="J158"/>
  <c r="BK149"/>
  <c r="J148"/>
  <c r="J142"/>
  <c r="BK139"/>
  <c r="BK136"/>
  <c r="BK132"/>
  <c i="4" r="J146"/>
  <c r="J145"/>
  <c r="J143"/>
  <c r="J142"/>
  <c r="BK141"/>
  <c r="BK138"/>
  <c r="J136"/>
  <c r="J133"/>
  <c r="J132"/>
  <c i="3" r="J265"/>
  <c r="BK256"/>
  <c r="J255"/>
  <c r="J253"/>
  <c r="BK250"/>
  <c r="BK244"/>
  <c r="BK238"/>
  <c r="J237"/>
  <c r="BK236"/>
  <c r="BK230"/>
  <c r="J229"/>
  <c r="J225"/>
  <c r="BK224"/>
  <c r="J222"/>
  <c r="BK219"/>
  <c r="J218"/>
  <c r="J216"/>
  <c r="BK215"/>
  <c r="BK214"/>
  <c r="BK210"/>
  <c r="J208"/>
  <c r="BK207"/>
  <c r="BK206"/>
  <c r="BK203"/>
  <c r="J202"/>
  <c r="J199"/>
  <c r="J197"/>
  <c r="BK196"/>
  <c r="BK194"/>
  <c r="BK193"/>
  <c r="J191"/>
  <c r="BK190"/>
  <c r="J189"/>
  <c r="BK186"/>
  <c r="BK184"/>
  <c r="J180"/>
  <c r="J179"/>
  <c r="J177"/>
  <c r="J175"/>
  <c r="J174"/>
  <c r="J173"/>
  <c r="BK172"/>
  <c r="BK171"/>
  <c r="BK170"/>
  <c r="BK169"/>
  <c r="BK168"/>
  <c r="J167"/>
  <c r="J163"/>
  <c r="J162"/>
  <c r="J161"/>
  <c r="BK159"/>
  <c r="BK154"/>
  <c r="J152"/>
  <c r="J150"/>
  <c r="BK149"/>
  <c r="BK146"/>
  <c r="BK144"/>
  <c r="BK142"/>
  <c r="BK140"/>
  <c r="J139"/>
  <c r="BK138"/>
  <c i="2" r="BK1286"/>
  <c r="J1286"/>
  <c r="BK1283"/>
  <c r="J1281"/>
  <c r="J1279"/>
  <c r="BK1277"/>
  <c r="BK1275"/>
  <c r="J1270"/>
  <c r="BK1179"/>
  <c r="BK1163"/>
  <c r="J1157"/>
  <c r="J1098"/>
  <c r="BK1092"/>
  <c r="BK1082"/>
  <c r="J1078"/>
  <c r="BK1069"/>
  <c r="BK1063"/>
  <c r="BK1061"/>
  <c r="BK1055"/>
  <c r="J1051"/>
  <c r="J1045"/>
  <c r="BK1011"/>
  <c r="BK1009"/>
  <c r="BK1005"/>
  <c r="J1002"/>
  <c r="BK986"/>
  <c r="J980"/>
  <c r="J978"/>
  <c r="J976"/>
  <c r="J970"/>
  <c r="BK966"/>
  <c r="J956"/>
  <c r="J954"/>
  <c r="J948"/>
  <c r="BK946"/>
  <c r="J945"/>
  <c r="BK942"/>
  <c r="BK940"/>
  <c r="J910"/>
  <c r="J905"/>
  <c r="BK903"/>
  <c r="BK901"/>
  <c r="J895"/>
  <c r="BK890"/>
  <c r="BK885"/>
  <c r="J875"/>
  <c r="J872"/>
  <c r="J867"/>
  <c r="J854"/>
  <c r="BK844"/>
  <c r="BK839"/>
  <c r="J824"/>
  <c r="BK817"/>
  <c r="BK767"/>
  <c r="J709"/>
  <c r="J705"/>
  <c r="J700"/>
  <c r="BK674"/>
  <c r="BK669"/>
  <c r="J663"/>
  <c r="BK655"/>
  <c r="BK643"/>
  <c r="BK636"/>
  <c r="BK623"/>
  <c r="J613"/>
  <c r="J603"/>
  <c r="J599"/>
  <c r="BK590"/>
  <c r="BK570"/>
  <c r="BK562"/>
  <c r="BK560"/>
  <c r="J537"/>
  <c r="J531"/>
  <c r="J520"/>
  <c r="BK510"/>
  <c r="BK501"/>
  <c r="J495"/>
  <c r="J491"/>
  <c r="J482"/>
  <c r="BK452"/>
  <c r="J426"/>
  <c r="BK419"/>
  <c r="J415"/>
  <c r="J410"/>
  <c r="J402"/>
  <c r="BK397"/>
  <c r="J392"/>
  <c r="J387"/>
  <c r="BK372"/>
  <c r="J344"/>
  <c r="J337"/>
  <c r="J333"/>
  <c r="BK322"/>
  <c r="BK308"/>
  <c r="BK303"/>
  <c r="J298"/>
  <c r="J283"/>
  <c r="BK266"/>
  <c r="J250"/>
  <c r="J246"/>
  <c r="J242"/>
  <c r="J233"/>
  <c r="J229"/>
  <c r="J227"/>
  <c r="J223"/>
  <c r="BK219"/>
  <c r="J211"/>
  <c r="BK209"/>
  <c r="BK207"/>
  <c r="J196"/>
  <c r="J190"/>
  <c r="J187"/>
  <c r="J184"/>
  <c r="J181"/>
  <c r="BK180"/>
  <c r="J179"/>
  <c r="BK177"/>
  <c r="J166"/>
  <c r="BK161"/>
  <c r="J158"/>
  <c r="BK153"/>
  <c r="BK147"/>
  <c i="1" r="AS106"/>
  <c r="AS100"/>
  <c r="AS97"/>
  <c i="9" r="J129"/>
  <c i="8" r="J200"/>
  <c r="J187"/>
  <c r="BK175"/>
  <c r="BK170"/>
  <c r="J167"/>
  <c r="J166"/>
  <c r="BK165"/>
  <c r="J149"/>
  <c r="J145"/>
  <c r="J141"/>
  <c r="J139"/>
  <c i="7" r="BK290"/>
  <c r="J290"/>
  <c r="BK286"/>
  <c r="J286"/>
  <c r="BK283"/>
  <c r="BK275"/>
  <c r="J275"/>
  <c r="J272"/>
  <c r="BK268"/>
  <c r="BK267"/>
  <c r="BK259"/>
  <c r="BK257"/>
  <c r="BK256"/>
  <c r="BK255"/>
  <c r="J254"/>
  <c r="BK250"/>
  <c r="BK248"/>
  <c r="J247"/>
  <c r="BK246"/>
  <c r="J245"/>
  <c r="BK242"/>
  <c r="J235"/>
  <c r="BK234"/>
  <c r="BK231"/>
  <c r="BK230"/>
  <c r="BK229"/>
  <c r="J228"/>
  <c r="J227"/>
  <c r="BK225"/>
  <c r="J222"/>
  <c r="J220"/>
  <c r="BK219"/>
  <c r="J218"/>
  <c r="BK217"/>
  <c r="J216"/>
  <c r="BK215"/>
  <c r="J214"/>
  <c r="BK212"/>
  <c r="J211"/>
  <c r="BK210"/>
  <c r="J206"/>
  <c r="BK203"/>
  <c r="BK196"/>
  <c r="J193"/>
  <c r="J181"/>
  <c r="BK178"/>
  <c r="BK172"/>
  <c r="J169"/>
  <c r="BK167"/>
  <c r="J166"/>
  <c r="BK164"/>
  <c r="BK163"/>
  <c r="J162"/>
  <c r="BK153"/>
  <c r="BK147"/>
  <c r="BK145"/>
  <c r="J137"/>
  <c i="6" r="J361"/>
  <c r="BK360"/>
  <c r="BK359"/>
  <c r="BK358"/>
  <c r="BK352"/>
  <c r="BK343"/>
  <c r="BK342"/>
  <c r="J338"/>
  <c r="BK334"/>
  <c r="BK329"/>
  <c r="J323"/>
  <c r="J319"/>
  <c r="J305"/>
  <c r="J301"/>
  <c r="BK298"/>
  <c r="J297"/>
  <c r="BK293"/>
  <c r="BK281"/>
  <c r="BK276"/>
  <c r="J243"/>
  <c r="BK237"/>
  <c r="BK231"/>
  <c r="J228"/>
  <c r="J225"/>
  <c r="BK222"/>
  <c r="J220"/>
  <c r="BK217"/>
  <c r="J215"/>
  <c r="BK210"/>
  <c r="J207"/>
  <c r="BK205"/>
  <c r="BK201"/>
  <c r="BK200"/>
  <c r="J199"/>
  <c r="BK198"/>
  <c r="J197"/>
  <c r="BK195"/>
  <c r="BK193"/>
  <c r="BK192"/>
  <c r="BK190"/>
  <c r="J187"/>
  <c r="J186"/>
  <c r="BK185"/>
  <c r="BK184"/>
  <c r="J183"/>
  <c r="J182"/>
  <c r="BK181"/>
  <c r="BK180"/>
  <c r="J179"/>
  <c r="BK178"/>
  <c r="J175"/>
  <c r="BK174"/>
  <c r="J173"/>
  <c r="BK171"/>
  <c r="BK170"/>
  <c r="BK169"/>
  <c r="BK166"/>
  <c r="J163"/>
  <c r="J162"/>
  <c r="J161"/>
  <c r="BK160"/>
  <c r="J158"/>
  <c r="BK154"/>
  <c r="J151"/>
  <c r="BK148"/>
  <c r="J146"/>
  <c r="J137"/>
  <c i="5" r="J211"/>
  <c r="BK208"/>
  <c r="J197"/>
  <c r="BK189"/>
  <c r="J185"/>
  <c r="BK184"/>
  <c r="J183"/>
  <c r="J176"/>
  <c r="BK169"/>
  <c r="BK167"/>
  <c r="BK165"/>
  <c r="BK152"/>
  <c r="BK145"/>
  <c r="J132"/>
  <c i="4" r="BK145"/>
  <c r="BK142"/>
  <c r="BK140"/>
  <c r="BK139"/>
  <c r="J138"/>
  <c r="J137"/>
  <c r="J130"/>
  <c r="BK128"/>
  <c i="3" r="J271"/>
  <c r="J267"/>
  <c r="BK263"/>
  <c r="J260"/>
  <c r="J259"/>
  <c r="BK258"/>
  <c r="J258"/>
  <c r="BK257"/>
  <c r="BK255"/>
  <c r="J250"/>
  <c r="J249"/>
  <c r="J248"/>
  <c r="J246"/>
  <c r="J244"/>
  <c r="J243"/>
  <c r="J242"/>
  <c r="BK241"/>
  <c r="BK240"/>
  <c r="BK239"/>
  <c r="J238"/>
  <c r="BK237"/>
  <c r="J230"/>
  <c r="J228"/>
  <c r="BK227"/>
  <c r="J226"/>
  <c r="J223"/>
  <c r="BK222"/>
  <c r="J221"/>
  <c r="J213"/>
  <c r="J212"/>
  <c r="J209"/>
  <c r="BK205"/>
  <c r="J204"/>
  <c r="J203"/>
  <c r="BK202"/>
  <c r="BK198"/>
  <c r="BK197"/>
  <c r="J196"/>
  <c r="J193"/>
  <c r="BK192"/>
  <c r="BK191"/>
  <c r="J188"/>
  <c r="J181"/>
  <c r="BK179"/>
  <c r="BK175"/>
  <c r="J172"/>
  <c r="J171"/>
  <c r="J169"/>
  <c r="BK167"/>
  <c r="BK166"/>
  <c r="BK165"/>
  <c r="J164"/>
  <c r="BK162"/>
  <c r="J160"/>
  <c r="BK157"/>
  <c r="J156"/>
  <c r="J154"/>
  <c r="BK150"/>
  <c r="J149"/>
  <c r="BK145"/>
  <c r="J143"/>
  <c r="J142"/>
  <c r="J140"/>
  <c r="BK139"/>
  <c i="2" r="J1283"/>
  <c r="J1277"/>
  <c r="J1275"/>
  <c r="J1186"/>
  <c r="J1179"/>
  <c r="BK1177"/>
  <c r="J1170"/>
  <c r="BK1161"/>
  <c r="BK1159"/>
  <c r="BK1098"/>
  <c r="BK1084"/>
  <c r="J1076"/>
  <c r="J1069"/>
  <c r="J1061"/>
  <c r="J1055"/>
  <c r="J1031"/>
  <c r="BK1027"/>
  <c r="BK1023"/>
  <c r="J1019"/>
  <c r="BK1013"/>
  <c r="J1011"/>
  <c r="BK984"/>
  <c r="J982"/>
  <c r="BK976"/>
  <c r="BK974"/>
  <c r="BK972"/>
  <c r="J962"/>
  <c r="J960"/>
  <c r="J952"/>
  <c r="J940"/>
  <c r="J933"/>
  <c r="BK905"/>
  <c r="J903"/>
  <c r="J901"/>
  <c r="BK899"/>
  <c r="J897"/>
  <c r="J885"/>
  <c r="J883"/>
  <c r="BK878"/>
  <c r="BK857"/>
  <c r="J853"/>
  <c r="J850"/>
  <c r="BK849"/>
  <c r="BK842"/>
  <c r="J839"/>
  <c r="J815"/>
  <c r="J689"/>
  <c r="BK681"/>
  <c r="J651"/>
  <c r="BK629"/>
  <c r="BK599"/>
  <c r="J590"/>
  <c r="BK578"/>
  <c r="J543"/>
  <c r="BK537"/>
  <c r="J527"/>
  <c r="J501"/>
  <c r="BK499"/>
  <c r="J485"/>
  <c r="J479"/>
  <c r="J421"/>
  <c r="J406"/>
  <c r="BK402"/>
  <c r="BK387"/>
  <c r="BK382"/>
  <c r="BK371"/>
  <c r="BK351"/>
  <c r="BK337"/>
  <c r="BK333"/>
  <c r="BK329"/>
  <c r="J316"/>
  <c r="BK298"/>
  <c r="BK293"/>
  <c r="J277"/>
  <c r="J261"/>
  <c r="BK246"/>
  <c r="BK242"/>
  <c r="J238"/>
  <c r="BK233"/>
  <c r="BK227"/>
  <c r="J209"/>
  <c r="J207"/>
  <c r="BK196"/>
  <c r="BK190"/>
  <c r="BK187"/>
  <c r="BK184"/>
  <c r="BK181"/>
  <c r="J180"/>
  <c r="BK179"/>
  <c r="J177"/>
  <c r="BK166"/>
  <c r="J161"/>
  <c r="BK158"/>
  <c r="J153"/>
  <c r="J147"/>
  <c i="1" r="AS108"/>
  <c r="AS104"/>
  <c r="AS102"/>
  <c r="AS95"/>
  <c i="2" l="1" r="R146"/>
  <c r="P218"/>
  <c r="T260"/>
  <c r="T358"/>
  <c r="BK414"/>
  <c r="J414"/>
  <c r="J105"/>
  <c r="T530"/>
  <c r="P856"/>
  <c r="T856"/>
  <c r="R896"/>
  <c r="BK904"/>
  <c r="J904"/>
  <c r="J112"/>
  <c r="R904"/>
  <c r="T904"/>
  <c r="R941"/>
  <c r="BK1012"/>
  <c r="J1012"/>
  <c r="J115"/>
  <c r="P1012"/>
  <c r="BK1077"/>
  <c r="J1077"/>
  <c r="J116"/>
  <c r="R1077"/>
  <c r="T1083"/>
  <c r="R1091"/>
  <c r="BK1185"/>
  <c r="J1185"/>
  <c r="J120"/>
  <c r="BK1285"/>
  <c r="J1285"/>
  <c r="J121"/>
  <c r="BK1300"/>
  <c r="J1300"/>
  <c r="J122"/>
  <c i="3" r="P137"/>
  <c r="T141"/>
  <c r="BK148"/>
  <c r="BK178"/>
  <c r="J178"/>
  <c r="J104"/>
  <c r="BK195"/>
  <c r="J195"/>
  <c r="J105"/>
  <c r="BK232"/>
  <c r="J232"/>
  <c r="J106"/>
  <c r="BK245"/>
  <c r="J245"/>
  <c r="J107"/>
  <c r="T245"/>
  <c r="BK261"/>
  <c r="J261"/>
  <c r="J109"/>
  <c r="T266"/>
  <c i="4" r="T129"/>
  <c r="T126"/>
  <c r="T125"/>
  <c r="R135"/>
  <c r="R134"/>
  <c i="5" r="P131"/>
  <c r="P173"/>
  <c r="T178"/>
  <c r="R196"/>
  <c r="P207"/>
  <c i="6" r="P140"/>
  <c r="P133"/>
  <c r="P150"/>
  <c r="T156"/>
  <c r="R218"/>
  <c r="R300"/>
  <c r="R306"/>
  <c r="P362"/>
  <c r="P371"/>
  <c i="7" r="BK134"/>
  <c r="BK133"/>
  <c r="R141"/>
  <c r="P150"/>
  <c r="P158"/>
  <c r="BK168"/>
  <c r="J168"/>
  <c r="J106"/>
  <c r="BK195"/>
  <c r="J195"/>
  <c r="J107"/>
  <c r="BK213"/>
  <c r="J213"/>
  <c r="J108"/>
  <c r="BK249"/>
  <c r="J249"/>
  <c r="J109"/>
  <c r="BK271"/>
  <c r="J271"/>
  <c r="J110"/>
  <c i="8" r="R134"/>
  <c r="R144"/>
  <c r="BK164"/>
  <c r="J164"/>
  <c r="J105"/>
  <c r="BK180"/>
  <c r="J180"/>
  <c r="J106"/>
  <c r="BK186"/>
  <c r="J186"/>
  <c r="J107"/>
  <c r="P199"/>
  <c i="2" r="P146"/>
  <c r="R218"/>
  <c r="BK260"/>
  <c r="J260"/>
  <c r="J102"/>
  <c r="R358"/>
  <c r="T414"/>
  <c r="R530"/>
  <c r="BK856"/>
  <c r="J856"/>
  <c r="J109"/>
  <c r="R856"/>
  <c r="BK896"/>
  <c r="J896"/>
  <c r="J110"/>
  <c r="T896"/>
  <c r="P904"/>
  <c r="BK941"/>
  <c r="J941"/>
  <c r="J113"/>
  <c r="T941"/>
  <c r="P988"/>
  <c r="T988"/>
  <c r="T1012"/>
  <c r="T1077"/>
  <c r="R1083"/>
  <c r="T1091"/>
  <c r="R1185"/>
  <c r="R1285"/>
  <c r="T1300"/>
  <c i="3" r="R137"/>
  <c r="P141"/>
  <c r="P148"/>
  <c r="P178"/>
  <c r="P195"/>
  <c r="T232"/>
  <c r="R245"/>
  <c r="P254"/>
  <c r="P261"/>
  <c r="BK266"/>
  <c r="J266"/>
  <c r="J111"/>
  <c i="4" r="BK129"/>
  <c r="J129"/>
  <c r="J101"/>
  <c r="T135"/>
  <c r="T134"/>
  <c i="5" r="R131"/>
  <c r="T173"/>
  <c r="P178"/>
  <c r="BK196"/>
  <c r="J196"/>
  <c r="J105"/>
  <c r="T207"/>
  <c i="6" r="T140"/>
  <c r="T133"/>
  <c r="R150"/>
  <c r="BK156"/>
  <c r="J156"/>
  <c r="J105"/>
  <c r="BK218"/>
  <c r="J218"/>
  <c r="J106"/>
  <c r="BK300"/>
  <c r="J300"/>
  <c r="J107"/>
  <c r="BK306"/>
  <c r="J306"/>
  <c r="J108"/>
  <c r="BK362"/>
  <c r="J362"/>
  <c r="J109"/>
  <c r="T362"/>
  <c r="R371"/>
  <c i="7" r="P134"/>
  <c r="P133"/>
  <c r="BK141"/>
  <c r="J141"/>
  <c r="J102"/>
  <c r="BK150"/>
  <c r="J150"/>
  <c r="J103"/>
  <c r="T150"/>
  <c r="BK158"/>
  <c r="J158"/>
  <c r="J105"/>
  <c r="T168"/>
  <c r="P195"/>
  <c r="P213"/>
  <c r="R249"/>
  <c r="R271"/>
  <c i="8" r="BK134"/>
  <c r="BK144"/>
  <c r="J144"/>
  <c r="J101"/>
  <c r="BK153"/>
  <c r="BK152"/>
  <c r="J152"/>
  <c r="J103"/>
  <c r="R153"/>
  <c r="R164"/>
  <c r="P180"/>
  <c r="R186"/>
  <c r="T199"/>
  <c i="9" r="BK137"/>
  <c r="J137"/>
  <c r="J101"/>
  <c i="2" r="T146"/>
  <c r="T145"/>
  <c r="T218"/>
  <c r="R260"/>
  <c r="P358"/>
  <c r="P414"/>
  <c r="P530"/>
  <c r="P896"/>
  <c r="P941"/>
  <c r="BK988"/>
  <c r="J988"/>
  <c r="J114"/>
  <c r="R988"/>
  <c r="R1012"/>
  <c r="P1077"/>
  <c r="BK1083"/>
  <c r="J1083"/>
  <c r="J117"/>
  <c r="P1083"/>
  <c r="P1091"/>
  <c r="T1185"/>
  <c r="T1285"/>
  <c r="P1300"/>
  <c i="3" r="BK137"/>
  <c r="J137"/>
  <c r="J100"/>
  <c r="T137"/>
  <c r="T136"/>
  <c r="R141"/>
  <c r="R148"/>
  <c r="R178"/>
  <c r="T195"/>
  <c r="P232"/>
  <c r="P245"/>
  <c r="R254"/>
  <c r="R261"/>
  <c r="P266"/>
  <c i="4" r="R129"/>
  <c r="R126"/>
  <c r="R125"/>
  <c r="BK135"/>
  <c r="J135"/>
  <c r="J103"/>
  <c i="5" r="BK131"/>
  <c r="J131"/>
  <c r="J100"/>
  <c r="BK173"/>
  <c r="J173"/>
  <c r="J102"/>
  <c r="BK178"/>
  <c r="J178"/>
  <c r="J103"/>
  <c r="P196"/>
  <c r="BK207"/>
  <c r="J207"/>
  <c r="J107"/>
  <c i="6" r="R140"/>
  <c r="R133"/>
  <c r="BK150"/>
  <c r="J150"/>
  <c r="J104"/>
  <c r="T150"/>
  <c r="R156"/>
  <c r="T218"/>
  <c r="T300"/>
  <c r="T306"/>
  <c r="BK371"/>
  <c r="J371"/>
  <c r="J110"/>
  <c i="7" r="R134"/>
  <c r="R133"/>
  <c r="T141"/>
  <c r="R150"/>
  <c r="T158"/>
  <c r="P168"/>
  <c r="R195"/>
  <c r="T213"/>
  <c r="P249"/>
  <c r="P271"/>
  <c i="8" r="P134"/>
  <c r="T144"/>
  <c r="T153"/>
  <c r="T164"/>
  <c r="T180"/>
  <c r="T186"/>
  <c r="BK199"/>
  <c r="J199"/>
  <c r="J110"/>
  <c i="9" r="P130"/>
  <c r="P126"/>
  <c r="P125"/>
  <c i="1" r="AU109"/>
  <c i="9" r="T130"/>
  <c r="T126"/>
  <c r="T125"/>
  <c r="R137"/>
  <c r="BK157"/>
  <c r="J157"/>
  <c r="J103"/>
  <c r="R157"/>
  <c i="2" r="BK146"/>
  <c r="J146"/>
  <c r="J100"/>
  <c r="BK218"/>
  <c r="J218"/>
  <c r="J101"/>
  <c r="P260"/>
  <c r="BK358"/>
  <c r="J358"/>
  <c r="J104"/>
  <c r="R414"/>
  <c r="BK530"/>
  <c r="J530"/>
  <c r="J107"/>
  <c r="BK1091"/>
  <c r="J1091"/>
  <c r="J118"/>
  <c r="P1185"/>
  <c r="P1285"/>
  <c r="R1300"/>
  <c i="3" r="BK141"/>
  <c r="J141"/>
  <c r="J101"/>
  <c r="T148"/>
  <c r="T178"/>
  <c r="R195"/>
  <c r="R232"/>
  <c r="BK254"/>
  <c r="J254"/>
  <c r="J108"/>
  <c r="T254"/>
  <c r="T261"/>
  <c r="R266"/>
  <c i="4" r="P129"/>
  <c r="P126"/>
  <c r="P125"/>
  <c i="1" r="AU99"/>
  <c i="4" r="P135"/>
  <c r="P134"/>
  <c i="5" r="T131"/>
  <c r="T130"/>
  <c r="T129"/>
  <c r="R173"/>
  <c r="R178"/>
  <c r="T196"/>
  <c r="R207"/>
  <c i="6" r="BK140"/>
  <c r="J140"/>
  <c r="J102"/>
  <c r="P156"/>
  <c r="P218"/>
  <c r="P300"/>
  <c r="P306"/>
  <c r="R362"/>
  <c r="T371"/>
  <c i="7" r="T134"/>
  <c r="T133"/>
  <c r="P141"/>
  <c r="P140"/>
  <c r="R158"/>
  <c r="R168"/>
  <c r="T195"/>
  <c r="R213"/>
  <c r="T249"/>
  <c r="T271"/>
  <c i="8" r="T134"/>
  <c r="T133"/>
  <c r="P144"/>
  <c r="P153"/>
  <c r="P164"/>
  <c r="R180"/>
  <c r="P186"/>
  <c r="R199"/>
  <c i="9" r="BK130"/>
  <c r="J130"/>
  <c r="J100"/>
  <c r="R130"/>
  <c r="R126"/>
  <c r="R125"/>
  <c r="P137"/>
  <c r="T137"/>
  <c r="P157"/>
  <c r="T157"/>
  <c i="2" r="E85"/>
  <c r="J91"/>
  <c r="F94"/>
  <c r="BE147"/>
  <c r="BE153"/>
  <c r="BE161"/>
  <c r="BE177"/>
  <c r="BE180"/>
  <c r="BE181"/>
  <c r="BE184"/>
  <c r="BE187"/>
  <c r="BE207"/>
  <c r="BE209"/>
  <c r="BE223"/>
  <c r="BE250"/>
  <c r="BE266"/>
  <c r="BE283"/>
  <c r="BE303"/>
  <c r="BE308"/>
  <c r="BE316"/>
  <c r="BE344"/>
  <c r="BE359"/>
  <c r="BE372"/>
  <c r="BE397"/>
  <c r="BE410"/>
  <c r="BE415"/>
  <c r="BE421"/>
  <c r="BE482"/>
  <c r="BE485"/>
  <c r="BE503"/>
  <c r="BE510"/>
  <c r="BE514"/>
  <c r="BE545"/>
  <c r="BE560"/>
  <c r="BE570"/>
  <c r="BE613"/>
  <c r="BE617"/>
  <c r="BE636"/>
  <c r="BE651"/>
  <c r="BE663"/>
  <c r="BE669"/>
  <c r="BE700"/>
  <c r="BE705"/>
  <c r="BE709"/>
  <c r="BE767"/>
  <c r="BE817"/>
  <c r="BE824"/>
  <c r="BE844"/>
  <c r="BE867"/>
  <c r="BE870"/>
  <c r="BE872"/>
  <c r="BE875"/>
  <c r="BE895"/>
  <c r="BE945"/>
  <c r="BE946"/>
  <c r="BE948"/>
  <c r="BE954"/>
  <c r="BE956"/>
  <c r="BE966"/>
  <c r="BE978"/>
  <c r="BE986"/>
  <c r="BE993"/>
  <c r="BE1005"/>
  <c r="BE1045"/>
  <c r="BE1082"/>
  <c r="BE1092"/>
  <c r="BE1094"/>
  <c r="BE1157"/>
  <c r="BE1177"/>
  <c r="BE1186"/>
  <c r="BE1270"/>
  <c r="BE1281"/>
  <c r="BK526"/>
  <c r="J526"/>
  <c r="J106"/>
  <c i="3" r="J93"/>
  <c r="E123"/>
  <c r="J129"/>
  <c r="F132"/>
  <c r="BE144"/>
  <c r="BE146"/>
  <c r="BE149"/>
  <c r="BE152"/>
  <c r="BE156"/>
  <c r="BE161"/>
  <c r="BE163"/>
  <c r="BE164"/>
  <c r="BE166"/>
  <c r="BE168"/>
  <c r="BE172"/>
  <c r="BE173"/>
  <c r="BE180"/>
  <c r="BE184"/>
  <c r="BE185"/>
  <c r="BE186"/>
  <c r="BE189"/>
  <c r="BE196"/>
  <c r="BE201"/>
  <c r="BE206"/>
  <c r="BE207"/>
  <c r="BE209"/>
  <c r="BE211"/>
  <c r="BE213"/>
  <c r="BE216"/>
  <c r="BE217"/>
  <c r="BE218"/>
  <c r="BE219"/>
  <c r="BE228"/>
  <c r="BE230"/>
  <c r="BE234"/>
  <c r="BE235"/>
  <c r="BE251"/>
  <c r="BE252"/>
  <c r="BE257"/>
  <c r="BE265"/>
  <c i="4" r="E85"/>
  <c r="F94"/>
  <c r="J122"/>
  <c r="BE131"/>
  <c r="BE136"/>
  <c i="5" r="F94"/>
  <c r="J126"/>
  <c r="BE133"/>
  <c r="BE136"/>
  <c r="BE139"/>
  <c r="BE148"/>
  <c r="BE155"/>
  <c r="BE158"/>
  <c r="BE160"/>
  <c r="BE163"/>
  <c r="BE171"/>
  <c r="BE179"/>
  <c r="BE180"/>
  <c r="BE182"/>
  <c r="BE185"/>
  <c r="BE193"/>
  <c r="BE197"/>
  <c i="6" r="E85"/>
  <c r="J93"/>
  <c r="J94"/>
  <c r="BE141"/>
  <c r="BE167"/>
  <c r="BE171"/>
  <c r="BE175"/>
  <c r="BE180"/>
  <c r="BE183"/>
  <c r="BE189"/>
  <c r="BE191"/>
  <c r="BE195"/>
  <c r="BE196"/>
  <c r="BE200"/>
  <c r="BE203"/>
  <c r="BE215"/>
  <c r="BE216"/>
  <c r="BE222"/>
  <c r="BE231"/>
  <c r="BE246"/>
  <c r="BE253"/>
  <c r="BE259"/>
  <c r="BE262"/>
  <c r="BE267"/>
  <c r="BE270"/>
  <c r="BE276"/>
  <c r="BE279"/>
  <c r="BE281"/>
  <c r="BE287"/>
  <c r="BE290"/>
  <c r="BE297"/>
  <c r="BE301"/>
  <c r="BE307"/>
  <c r="BE329"/>
  <c r="BE342"/>
  <c r="BE343"/>
  <c r="BE357"/>
  <c r="BE363"/>
  <c r="BE372"/>
  <c r="BK136"/>
  <c r="J136"/>
  <c r="J101"/>
  <c i="7" r="J129"/>
  <c r="BE136"/>
  <c r="BE137"/>
  <c r="BE139"/>
  <c r="BE184"/>
  <c r="BE193"/>
  <c r="BE199"/>
  <c r="BE232"/>
  <c r="BE236"/>
  <c r="BE239"/>
  <c r="BE253"/>
  <c r="BE254"/>
  <c r="BE263"/>
  <c r="BE270"/>
  <c r="BE275"/>
  <c r="BE283"/>
  <c r="BE286"/>
  <c r="BE290"/>
  <c i="8" r="E85"/>
  <c r="J94"/>
  <c r="BE146"/>
  <c r="BE158"/>
  <c r="BE160"/>
  <c r="BE169"/>
  <c r="BE171"/>
  <c r="BE182"/>
  <c r="BE190"/>
  <c i="9" r="J93"/>
  <c i="2" r="J93"/>
  <c r="J94"/>
  <c r="BE158"/>
  <c r="BE166"/>
  <c r="BE179"/>
  <c r="BE190"/>
  <c r="BE196"/>
  <c r="BE211"/>
  <c r="BE219"/>
  <c r="BE238"/>
  <c r="BE242"/>
  <c r="BE261"/>
  <c r="BE271"/>
  <c r="BE288"/>
  <c r="BE329"/>
  <c r="BE364"/>
  <c r="BE369"/>
  <c r="BE377"/>
  <c r="BE505"/>
  <c r="BE543"/>
  <c r="BE647"/>
  <c r="BE681"/>
  <c r="BE685"/>
  <c r="BE842"/>
  <c r="BE846"/>
  <c r="BE850"/>
  <c r="BE851"/>
  <c r="BE853"/>
  <c r="BE878"/>
  <c r="BE897"/>
  <c r="BE933"/>
  <c r="BE950"/>
  <c r="BE958"/>
  <c r="BE960"/>
  <c r="BE962"/>
  <c r="BE968"/>
  <c r="BE970"/>
  <c r="BE972"/>
  <c r="BE989"/>
  <c r="BE1013"/>
  <c r="BE1023"/>
  <c r="BE1031"/>
  <c r="BE1076"/>
  <c r="BE1084"/>
  <c r="BE1090"/>
  <c r="BE1159"/>
  <c r="BE1161"/>
  <c r="BE1170"/>
  <c r="BE1279"/>
  <c r="BE1283"/>
  <c r="BK350"/>
  <c r="J350"/>
  <c r="J103"/>
  <c r="BK902"/>
  <c r="J902"/>
  <c r="J111"/>
  <c i="3" r="J94"/>
  <c r="BE139"/>
  <c r="BE143"/>
  <c r="BE145"/>
  <c r="BE157"/>
  <c r="BE160"/>
  <c r="BE167"/>
  <c r="BE169"/>
  <c r="BE174"/>
  <c r="BE175"/>
  <c r="BE181"/>
  <c r="BE183"/>
  <c r="BE187"/>
  <c r="BE192"/>
  <c r="BE200"/>
  <c r="BE205"/>
  <c r="BE220"/>
  <c r="BE226"/>
  <c r="BE231"/>
  <c r="BE233"/>
  <c r="BE239"/>
  <c r="BE240"/>
  <c r="BE243"/>
  <c r="BE246"/>
  <c r="BE247"/>
  <c r="BE258"/>
  <c r="BE259"/>
  <c r="BE260"/>
  <c r="BE262"/>
  <c i="4" r="J93"/>
  <c r="BE130"/>
  <c r="BE139"/>
  <c i="5" r="J93"/>
  <c r="BE169"/>
  <c r="BE174"/>
  <c r="BE176"/>
  <c r="BE184"/>
  <c r="BE206"/>
  <c i="6" r="J91"/>
  <c r="BE137"/>
  <c r="BE161"/>
  <c r="BE162"/>
  <c r="BE164"/>
  <c r="BE165"/>
  <c r="BE168"/>
  <c r="BE170"/>
  <c r="BE172"/>
  <c r="BE204"/>
  <c r="BE205"/>
  <c r="BE208"/>
  <c r="BE210"/>
  <c r="BE211"/>
  <c r="BE217"/>
  <c r="BE220"/>
  <c r="BE221"/>
  <c r="BE225"/>
  <c r="BE234"/>
  <c r="BE250"/>
  <c r="BE274"/>
  <c r="BE280"/>
  <c r="BE284"/>
  <c r="BE296"/>
  <c r="BE299"/>
  <c r="BE318"/>
  <c r="BE319"/>
  <c r="BE323"/>
  <c r="BE334"/>
  <c r="BE338"/>
  <c r="BE352"/>
  <c r="BE361"/>
  <c r="BE369"/>
  <c r="BE378"/>
  <c r="BE381"/>
  <c r="BK134"/>
  <c r="J134"/>
  <c r="J100"/>
  <c i="7" r="F129"/>
  <c r="BE135"/>
  <c r="BE142"/>
  <c r="BE159"/>
  <c r="BE165"/>
  <c r="BE166"/>
  <c r="BE172"/>
  <c r="BE178"/>
  <c r="BE189"/>
  <c r="BE194"/>
  <c r="BE206"/>
  <c r="BE209"/>
  <c r="BE210"/>
  <c r="BE212"/>
  <c r="BE214"/>
  <c r="BE219"/>
  <c r="BE220"/>
  <c r="BE221"/>
  <c r="BE222"/>
  <c r="BE225"/>
  <c r="BE227"/>
  <c r="BE231"/>
  <c r="BE233"/>
  <c r="BE235"/>
  <c r="BE242"/>
  <c r="BE250"/>
  <c r="BE257"/>
  <c r="BE267"/>
  <c r="BE269"/>
  <c i="8" r="J126"/>
  <c r="F129"/>
  <c r="BE165"/>
  <c r="BE170"/>
  <c r="BE175"/>
  <c r="BE185"/>
  <c r="BE195"/>
  <c r="BK194"/>
  <c r="BK193"/>
  <c r="J193"/>
  <c r="J108"/>
  <c i="9" r="BE131"/>
  <c r="BE134"/>
  <c r="BE147"/>
  <c r="BE152"/>
  <c r="BK126"/>
  <c r="J126"/>
  <c r="J99"/>
  <c r="BK153"/>
  <c r="J153"/>
  <c r="J102"/>
  <c i="2" r="BE277"/>
  <c r="BE293"/>
  <c r="BE322"/>
  <c r="BE337"/>
  <c r="BE371"/>
  <c r="BE382"/>
  <c r="BE426"/>
  <c r="BE479"/>
  <c r="BE501"/>
  <c r="BE562"/>
  <c r="BE590"/>
  <c r="BE599"/>
  <c r="BE603"/>
  <c r="BE623"/>
  <c r="BE629"/>
  <c r="BE831"/>
  <c r="BE839"/>
  <c r="BE854"/>
  <c r="BE885"/>
  <c r="BE890"/>
  <c r="BE901"/>
  <c r="BE905"/>
  <c r="BE910"/>
  <c r="BE952"/>
  <c r="BE974"/>
  <c r="BE976"/>
  <c r="BE980"/>
  <c r="BE982"/>
  <c r="BE984"/>
  <c r="BE1009"/>
  <c r="BE1019"/>
  <c r="BE1027"/>
  <c r="BE1063"/>
  <c r="BE1163"/>
  <c r="BE1179"/>
  <c r="BE1275"/>
  <c r="BE1277"/>
  <c r="BE1286"/>
  <c r="BE1290"/>
  <c r="BE1293"/>
  <c r="BE1296"/>
  <c r="BE1299"/>
  <c r="BE1301"/>
  <c r="BE1304"/>
  <c r="BE1307"/>
  <c i="3" r="BE138"/>
  <c r="BE140"/>
  <c r="BE142"/>
  <c r="BE150"/>
  <c r="BE154"/>
  <c r="BE159"/>
  <c r="BE162"/>
  <c r="BE165"/>
  <c r="BE170"/>
  <c r="BE171"/>
  <c r="BE176"/>
  <c r="BE193"/>
  <c r="BE194"/>
  <c r="BE197"/>
  <c r="BE198"/>
  <c r="BE199"/>
  <c r="BE212"/>
  <c r="BE214"/>
  <c r="BE215"/>
  <c r="BE221"/>
  <c r="BE222"/>
  <c r="BE223"/>
  <c r="BE224"/>
  <c r="BE225"/>
  <c r="BE227"/>
  <c r="BE237"/>
  <c r="BE238"/>
  <c r="BE241"/>
  <c r="BE244"/>
  <c r="BE248"/>
  <c r="BE249"/>
  <c r="BE263"/>
  <c r="BK264"/>
  <c r="J264"/>
  <c r="J110"/>
  <c i="4" r="J91"/>
  <c r="BE128"/>
  <c r="BE132"/>
  <c r="BE133"/>
  <c r="BE137"/>
  <c r="BE141"/>
  <c r="BE142"/>
  <c r="BE143"/>
  <c i="5" r="E85"/>
  <c r="J91"/>
  <c r="BE132"/>
  <c r="BE149"/>
  <c r="BE161"/>
  <c r="BE167"/>
  <c r="BE183"/>
  <c r="BE186"/>
  <c r="BE199"/>
  <c r="BE200"/>
  <c r="BE202"/>
  <c r="BE203"/>
  <c r="BE208"/>
  <c r="BE211"/>
  <c r="BK170"/>
  <c r="J170"/>
  <c r="J101"/>
  <c r="BK192"/>
  <c r="J192"/>
  <c r="J104"/>
  <c r="BK205"/>
  <c r="J205"/>
  <c r="J106"/>
  <c i="6" r="F94"/>
  <c r="BE135"/>
  <c r="BE142"/>
  <c r="BE151"/>
  <c r="BE154"/>
  <c r="BE157"/>
  <c r="BE158"/>
  <c r="BE163"/>
  <c r="BE166"/>
  <c r="BE169"/>
  <c r="BE174"/>
  <c r="BE181"/>
  <c r="BE182"/>
  <c r="BE185"/>
  <c r="BE186"/>
  <c r="BE188"/>
  <c r="BE190"/>
  <c r="BE193"/>
  <c r="BE194"/>
  <c r="BE197"/>
  <c r="BE198"/>
  <c r="BE199"/>
  <c r="BE201"/>
  <c r="BE207"/>
  <c r="BE209"/>
  <c r="BE219"/>
  <c r="BE223"/>
  <c r="BE237"/>
  <c r="BE240"/>
  <c r="BE243"/>
  <c r="BE293"/>
  <c r="BE346"/>
  <c r="BE359"/>
  <c i="7" r="E85"/>
  <c r="J93"/>
  <c r="BE145"/>
  <c r="BE149"/>
  <c r="BE151"/>
  <c r="BE155"/>
  <c r="BE163"/>
  <c r="BE164"/>
  <c r="BE167"/>
  <c r="BE169"/>
  <c r="BE175"/>
  <c r="BE207"/>
  <c r="BE208"/>
  <c r="BE211"/>
  <c r="BE217"/>
  <c r="BE218"/>
  <c r="BE246"/>
  <c r="BE247"/>
  <c r="BE248"/>
  <c r="BE256"/>
  <c r="BE264"/>
  <c r="BE268"/>
  <c r="BE272"/>
  <c i="8" r="J93"/>
  <c r="BE140"/>
  <c r="BE141"/>
  <c r="BE154"/>
  <c r="BE163"/>
  <c r="BE167"/>
  <c r="BE172"/>
  <c r="BE176"/>
  <c r="BE187"/>
  <c r="BE200"/>
  <c i="9" r="J91"/>
  <c r="F94"/>
  <c r="E113"/>
  <c r="BE127"/>
  <c r="BE138"/>
  <c r="BE142"/>
  <c r="BE146"/>
  <c r="BE148"/>
  <c r="BE158"/>
  <c i="2" r="BE227"/>
  <c r="BE229"/>
  <c r="BE233"/>
  <c r="BE246"/>
  <c r="BE298"/>
  <c r="BE333"/>
  <c r="BE351"/>
  <c r="BE387"/>
  <c r="BE392"/>
  <c r="BE402"/>
  <c r="BE406"/>
  <c r="BE419"/>
  <c r="BE452"/>
  <c r="BE491"/>
  <c r="BE495"/>
  <c r="BE499"/>
  <c r="BE520"/>
  <c r="BE527"/>
  <c r="BE531"/>
  <c r="BE537"/>
  <c r="BE578"/>
  <c r="BE643"/>
  <c r="BE655"/>
  <c r="BE674"/>
  <c r="BE689"/>
  <c r="BE815"/>
  <c r="BE849"/>
  <c r="BE857"/>
  <c r="BE883"/>
  <c r="BE899"/>
  <c r="BE903"/>
  <c r="BE940"/>
  <c r="BE942"/>
  <c r="BE964"/>
  <c r="BE1002"/>
  <c r="BE1011"/>
  <c r="BE1051"/>
  <c r="BE1055"/>
  <c r="BE1061"/>
  <c r="BE1069"/>
  <c r="BE1078"/>
  <c r="BE1098"/>
  <c r="BK1178"/>
  <c r="J1178"/>
  <c r="J119"/>
  <c i="3" r="BE177"/>
  <c r="BE179"/>
  <c r="BE182"/>
  <c r="BE188"/>
  <c r="BE190"/>
  <c r="BE191"/>
  <c r="BE202"/>
  <c r="BE203"/>
  <c r="BE204"/>
  <c r="BE208"/>
  <c r="BE210"/>
  <c r="BE229"/>
  <c r="BE236"/>
  <c r="BE242"/>
  <c r="BE250"/>
  <c r="BE253"/>
  <c r="BE255"/>
  <c r="BE256"/>
  <c r="BE267"/>
  <c r="BE271"/>
  <c r="BE274"/>
  <c r="BK273"/>
  <c r="J273"/>
  <c r="J113"/>
  <c i="4" r="BE138"/>
  <c r="BE140"/>
  <c r="BE144"/>
  <c r="BE145"/>
  <c r="BE146"/>
  <c r="BK127"/>
  <c r="J127"/>
  <c r="J100"/>
  <c i="5" r="BE142"/>
  <c r="BE145"/>
  <c r="BE152"/>
  <c r="BE162"/>
  <c r="BE165"/>
  <c r="BE189"/>
  <c i="6" r="BE146"/>
  <c r="BE148"/>
  <c r="BE159"/>
  <c r="BE160"/>
  <c r="BE173"/>
  <c r="BE178"/>
  <c r="BE179"/>
  <c r="BE184"/>
  <c r="BE187"/>
  <c r="BE192"/>
  <c r="BE202"/>
  <c r="BE224"/>
  <c r="BE228"/>
  <c r="BE249"/>
  <c r="BE256"/>
  <c r="BE275"/>
  <c r="BE298"/>
  <c r="BE304"/>
  <c r="BE305"/>
  <c r="BE313"/>
  <c r="BE340"/>
  <c r="BE358"/>
  <c r="BE360"/>
  <c r="BE368"/>
  <c r="BE370"/>
  <c r="BE375"/>
  <c i="7" r="J91"/>
  <c r="BE147"/>
  <c r="BE148"/>
  <c r="BE153"/>
  <c r="BE162"/>
  <c r="BE181"/>
  <c r="BE196"/>
  <c r="BE202"/>
  <c r="BE203"/>
  <c r="BE204"/>
  <c r="BE205"/>
  <c r="BE215"/>
  <c r="BE216"/>
  <c r="BE226"/>
  <c r="BE228"/>
  <c r="BE229"/>
  <c r="BE230"/>
  <c r="BE234"/>
  <c r="BE237"/>
  <c r="BE245"/>
  <c r="BE255"/>
  <c r="BE258"/>
  <c r="BE259"/>
  <c r="BE262"/>
  <c r="BK154"/>
  <c r="J154"/>
  <c r="J104"/>
  <c i="8" r="BE135"/>
  <c r="BE138"/>
  <c r="BE139"/>
  <c r="BE145"/>
  <c r="BE147"/>
  <c r="BE149"/>
  <c r="BE151"/>
  <c r="BE166"/>
  <c r="BE168"/>
  <c r="BE179"/>
  <c r="BE181"/>
  <c r="BE203"/>
  <c r="BK150"/>
  <c r="J150"/>
  <c r="J102"/>
  <c i="9" r="J94"/>
  <c r="BE129"/>
  <c r="BE143"/>
  <c r="BE154"/>
  <c r="BE161"/>
  <c i="4" r="J36"/>
  <c i="1" r="AW99"/>
  <c i="8" r="F36"/>
  <c i="1" r="BA107"/>
  <c r="BA106"/>
  <c r="AW106"/>
  <c i="2" r="F37"/>
  <c i="1" r="BB96"/>
  <c r="BB95"/>
  <c r="AX95"/>
  <c i="7" r="F38"/>
  <c i="1" r="BC105"/>
  <c r="BC104"/>
  <c r="AY104"/>
  <c i="2" r="F39"/>
  <c i="1" r="BD96"/>
  <c r="BD95"/>
  <c i="9" r="F38"/>
  <c i="1" r="BC109"/>
  <c r="BC108"/>
  <c r="AY108"/>
  <c i="5" r="F39"/>
  <c i="1" r="BD101"/>
  <c r="BD100"/>
  <c i="7" r="F36"/>
  <c i="1" r="BA105"/>
  <c r="BA104"/>
  <c r="AW104"/>
  <c i="9" r="F37"/>
  <c i="1" r="BB109"/>
  <c r="BB108"/>
  <c r="AX108"/>
  <c i="3" r="F36"/>
  <c i="1" r="BA98"/>
  <c i="5" r="F37"/>
  <c i="1" r="BB101"/>
  <c r="BB100"/>
  <c r="AX100"/>
  <c i="7" r="F37"/>
  <c i="1" r="BB105"/>
  <c r="BB104"/>
  <c r="AX104"/>
  <c i="4" r="F37"/>
  <c i="1" r="BB99"/>
  <c i="6" r="F38"/>
  <c i="1" r="BC103"/>
  <c r="BC102"/>
  <c r="AY102"/>
  <c i="3" r="F37"/>
  <c i="1" r="BB98"/>
  <c i="9" r="F36"/>
  <c i="1" r="BA109"/>
  <c r="BA108"/>
  <c r="AW108"/>
  <c i="3" r="F39"/>
  <c i="1" r="BD98"/>
  <c i="5" r="F36"/>
  <c i="1" r="BA101"/>
  <c r="BA100"/>
  <c r="AW100"/>
  <c i="8" r="F38"/>
  <c i="1" r="BC107"/>
  <c r="BC106"/>
  <c r="AY106"/>
  <c i="2" r="F36"/>
  <c i="1" r="BA96"/>
  <c r="BA95"/>
  <c r="AW95"/>
  <c i="5" r="J36"/>
  <c i="1" r="AW101"/>
  <c i="8" r="J36"/>
  <c i="1" r="AW107"/>
  <c i="9" r="J36"/>
  <c i="1" r="AW109"/>
  <c i="4" r="F36"/>
  <c i="1" r="BA99"/>
  <c i="6" r="F39"/>
  <c i="1" r="BD103"/>
  <c r="BD102"/>
  <c i="8" r="F39"/>
  <c i="1" r="BD107"/>
  <c r="BD106"/>
  <c i="2" r="J36"/>
  <c i="1" r="AW96"/>
  <c i="4" r="F38"/>
  <c i="1" r="BC99"/>
  <c i="6" r="F36"/>
  <c i="1" r="BA103"/>
  <c r="BA102"/>
  <c r="AW102"/>
  <c i="7" r="J36"/>
  <c i="1" r="AW105"/>
  <c i="2" r="F38"/>
  <c i="1" r="BC96"/>
  <c r="BC95"/>
  <c r="AY95"/>
  <c i="6" r="J36"/>
  <c i="1" r="AW103"/>
  <c i="3" r="F38"/>
  <c i="1" r="BC98"/>
  <c i="9" r="F39"/>
  <c i="1" r="BD109"/>
  <c r="BD108"/>
  <c i="4" r="F39"/>
  <c i="1" r="BD99"/>
  <c i="5" r="F38"/>
  <c i="1" r="BC101"/>
  <c r="BC100"/>
  <c r="AY100"/>
  <c i="7" r="F39"/>
  <c i="1" r="BD105"/>
  <c r="BD104"/>
  <c i="3" r="J36"/>
  <c i="1" r="AW98"/>
  <c i="6" r="F37"/>
  <c i="1" r="BB103"/>
  <c r="BB102"/>
  <c r="AX102"/>
  <c i="8" r="F37"/>
  <c i="1" r="BB107"/>
  <c r="BB106"/>
  <c r="AX106"/>
  <c r="AS94"/>
  <c r="AU108"/>
  <c i="8" l="1" r="BK133"/>
  <c r="J133"/>
  <c r="J99"/>
  <c i="6" r="R149"/>
  <c r="R132"/>
  <c i="2" r="R855"/>
  <c i="8" r="R133"/>
  <c i="5" r="P130"/>
  <c r="P129"/>
  <c i="1" r="AU101"/>
  <c i="8" r="P152"/>
  <c i="3" r="R147"/>
  <c i="7" r="P132"/>
  <c i="1" r="AU105"/>
  <c i="7" r="R140"/>
  <c i="6" r="P149"/>
  <c r="P132"/>
  <c i="1" r="AU103"/>
  <c i="2" r="R145"/>
  <c r="R144"/>
  <c i="7" r="R132"/>
  <c i="6" r="T149"/>
  <c r="T132"/>
  <c i="3" r="P147"/>
  <c r="R136"/>
  <c r="R135"/>
  <c i="2" r="P145"/>
  <c r="T855"/>
  <c r="T144"/>
  <c r="P855"/>
  <c i="3" r="T147"/>
  <c r="T135"/>
  <c i="8" r="T152"/>
  <c r="T132"/>
  <c r="P133"/>
  <c r="P132"/>
  <c i="1" r="AU107"/>
  <c i="7" r="T140"/>
  <c r="T132"/>
  <c i="8" r="R152"/>
  <c i="5" r="R130"/>
  <c r="R129"/>
  <c i="3" r="BK147"/>
  <c r="J147"/>
  <c r="J102"/>
  <c r="P136"/>
  <c r="P135"/>
  <c i="1" r="AU98"/>
  <c i="2" r="BK145"/>
  <c r="J145"/>
  <c r="J99"/>
  <c r="BK855"/>
  <c r="J855"/>
  <c r="J108"/>
  <c i="3" r="J148"/>
  <c r="J103"/>
  <c i="7" r="J134"/>
  <c r="J100"/>
  <c r="BK140"/>
  <c r="J140"/>
  <c r="J101"/>
  <c i="8" r="J194"/>
  <c r="J109"/>
  <c i="3" r="BK136"/>
  <c i="4" r="BK134"/>
  <c r="J134"/>
  <c r="J102"/>
  <c i="5" r="BK130"/>
  <c r="J130"/>
  <c r="J99"/>
  <c i="8" r="J134"/>
  <c r="J100"/>
  <c i="9" r="BK125"/>
  <c r="J125"/>
  <c r="J98"/>
  <c i="3" r="BK272"/>
  <c r="J272"/>
  <c r="J112"/>
  <c i="4" r="BK126"/>
  <c r="BK125"/>
  <c r="J125"/>
  <c r="J98"/>
  <c i="6" r="BK133"/>
  <c i="7" r="J133"/>
  <c r="J99"/>
  <c i="8" r="J153"/>
  <c r="J104"/>
  <c i="6" r="BK149"/>
  <c r="J149"/>
  <c r="J103"/>
  <c i="1" r="AU104"/>
  <c r="AU106"/>
  <c i="2" r="J35"/>
  <c i="1" r="AV96"/>
  <c r="AT96"/>
  <c r="BA97"/>
  <c r="AW97"/>
  <c r="BB97"/>
  <c r="AX97"/>
  <c r="BD97"/>
  <c i="4" r="J35"/>
  <c i="1" r="AV99"/>
  <c r="AT99"/>
  <c i="5" r="F35"/>
  <c i="1" r="AZ101"/>
  <c r="AZ100"/>
  <c r="AV100"/>
  <c r="AT100"/>
  <c i="7" r="J35"/>
  <c i="1" r="AV105"/>
  <c r="AT105"/>
  <c i="8" r="J35"/>
  <c i="1" r="AV107"/>
  <c r="AT107"/>
  <c i="9" r="J35"/>
  <c i="1" r="AV109"/>
  <c r="AT109"/>
  <c r="AU100"/>
  <c r="AU97"/>
  <c r="BC97"/>
  <c r="AY97"/>
  <c i="6" r="J35"/>
  <c i="1" r="AV103"/>
  <c r="AT103"/>
  <c i="8" r="F35"/>
  <c i="1" r="AZ107"/>
  <c r="AZ106"/>
  <c r="AV106"/>
  <c r="AT106"/>
  <c i="6" r="F35"/>
  <c i="1" r="AZ103"/>
  <c r="AZ102"/>
  <c r="AV102"/>
  <c r="AT102"/>
  <c i="2" r="F35"/>
  <c i="1" r="AZ96"/>
  <c r="AZ95"/>
  <c r="AV95"/>
  <c r="AT95"/>
  <c i="4" r="F35"/>
  <c i="1" r="AZ99"/>
  <c i="3" r="F35"/>
  <c i="1" r="AZ98"/>
  <c i="9" r="F35"/>
  <c i="1" r="AZ109"/>
  <c r="AZ108"/>
  <c r="AV108"/>
  <c r="AT108"/>
  <c i="3" r="J35"/>
  <c i="1" r="AV98"/>
  <c r="AT98"/>
  <c i="7" r="F35"/>
  <c i="1" r="AZ105"/>
  <c r="AZ104"/>
  <c r="AV104"/>
  <c r="AT104"/>
  <c i="5" r="J35"/>
  <c i="1" r="AV101"/>
  <c r="AT101"/>
  <c r="AU102"/>
  <c i="6" l="1" r="BK132"/>
  <c r="J132"/>
  <c i="8" r="R132"/>
  <c i="3" r="BK135"/>
  <c r="J135"/>
  <c r="J98"/>
  <c i="2" r="P144"/>
  <c i="1" r="AU96"/>
  <c i="7" r="BK132"/>
  <c r="J132"/>
  <c r="J98"/>
  <c i="3" r="J136"/>
  <c r="J99"/>
  <c i="4" r="J126"/>
  <c r="J99"/>
  <c i="6" r="J133"/>
  <c r="J99"/>
  <c i="5" r="BK129"/>
  <c r="J129"/>
  <c r="J98"/>
  <c i="8" r="BK132"/>
  <c r="J132"/>
  <c r="J98"/>
  <c i="2" r="BK144"/>
  <c r="J144"/>
  <c r="J98"/>
  <c i="1" r="BD94"/>
  <c r="W33"/>
  <c r="AZ97"/>
  <c r="AV97"/>
  <c r="AT97"/>
  <c i="6" r="J32"/>
  <c i="1" r="AG103"/>
  <c r="AG102"/>
  <c r="AN102"/>
  <c r="AU95"/>
  <c r="AU94"/>
  <c r="BA94"/>
  <c r="W30"/>
  <c r="BB94"/>
  <c r="W31"/>
  <c i="4" r="J32"/>
  <c i="1" r="AG99"/>
  <c r="AN99"/>
  <c i="9" r="J32"/>
  <c i="1" r="AG109"/>
  <c r="AG108"/>
  <c r="AN108"/>
  <c r="BC94"/>
  <c r="W32"/>
  <c l="1" r="AN103"/>
  <c r="AN109"/>
  <c i="6" r="J98"/>
  <c i="9" r="J41"/>
  <c i="4" r="J41"/>
  <c i="6" r="J41"/>
  <c i="1" r="AZ94"/>
  <c r="W29"/>
  <c r="AY94"/>
  <c i="5" r="J32"/>
  <c i="1" r="AG101"/>
  <c r="AG100"/>
  <c r="AN100"/>
  <c r="AX94"/>
  <c i="8" r="J32"/>
  <c i="1" r="AG107"/>
  <c r="AG106"/>
  <c r="AN106"/>
  <c r="AW94"/>
  <c r="AK30"/>
  <c i="3" r="J32"/>
  <c i="1" r="AG98"/>
  <c r="AN98"/>
  <c i="7" r="J32"/>
  <c i="1" r="AG105"/>
  <c r="AG104"/>
  <c r="AN104"/>
  <c i="2" r="J32"/>
  <c i="1" r="AG96"/>
  <c r="AN96"/>
  <c l="1" r="AN105"/>
  <c r="AN101"/>
  <c r="AN107"/>
  <c i="2" r="J41"/>
  <c i="3" r="J41"/>
  <c i="5" r="J41"/>
  <c i="7" r="J41"/>
  <c i="8" r="J41"/>
  <c i="1" r="AV94"/>
  <c r="AK29"/>
  <c r="AG95"/>
  <c r="AG97"/>
  <c r="AN97"/>
  <c l="1" r="AN95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<sst xmlns="http://schemas.openxmlformats.org/spreadsheetml/2006/main">
  <si>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</si>
  <si>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</si>
  <si>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</si>
  <si>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</si>
  <si>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</si>
  <si>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{0a97e20d-652c-493a-9601-5db298928603}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</si>
  <si>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</si>
  <si>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</si>
  <si>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</si>
  <si>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</si>
  <si>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</si>
  <si>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</si>
  <si>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</si>
  <si>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</si>
  <si>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2020/053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</si>
  <si>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</si>
  <si>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</si>
  <si>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Břeclav, elektrodílna - celková oprava budovy</t>
  </si>
  <si>
    <t>KSO:</t>
  </si>
  <si>
    <t>CC-CZ:</t>
  </si>
  <si>
    <t>Místo:</t>
  </si>
  <si>
    <t xml:space="preserve"> </t>
  </si>
  <si>
    <t>Datum:</t>
  </si>
  <si>
    <t>22. 6. 2020</t>
  </si>
  <si>
    <t>Zadavatel:</t>
  </si>
  <si>
    <t>IČ:</t>
  </si>
  <si>
    <t>70994234</t>
  </si>
  <si>
    <t>Správa železnic,státní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</si>
  <si>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</si>
  <si>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</si>
  <si>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</si>
  <si>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</si>
  <si>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</si>
  <si>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</si>
  <si>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</si>
  <si>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</si>
  <si>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</si>
  <si>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</si>
  <si>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</si>
  <si>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</si>
  <si>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</si>
  <si>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</si>
  <si>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</si>
  <si>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</si>
  <si>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</si>
  <si>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</si>
  <si>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</si>
  <si>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</si>
  <si>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</si>
  <si>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</si>
  <si>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</si>
  <si>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</si>
  <si>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</si>
  <si>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</si>
  <si>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</si>
  <si>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</si>
  <si>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</si>
  <si>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</si>
  <si>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</si>
  <si>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</si>
  <si>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</si>
  <si>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</si>
  <si>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</si>
  <si>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</si>
  <si>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</si>
  <si>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</si>
  <si>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</si>
  <si>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</si>
  <si>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</si>
  <si>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</si>
  <si>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</si>
  <si>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</si>
  <si>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</si>
  <si>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</si>
  <si>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</si>
  <si>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</si>
  <si>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</si>
  <si>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</si>
  <si>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</si>
  <si>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</si>
  <si>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</si>
  <si>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ASŘ</t>
  </si>
  <si>
    <t>STA</t>
  </si>
  <si>
    <t>1</t>
  </si>
  <si>
    <t>{c138294b-c2de-4b3c-931e-6de5cdb99b38}</t>
  </si>
  <si>
    <t>2</t>
  </si>
  <si>
    <t>/</t>
  </si>
  <si>
    <t>Soupis</t>
  </si>
  <si>
    <t>{8148e561-44b6-47b4-9520-7bcc65076a9f}</t>
  </si>
  <si>
    <t>02</t>
  </si>
  <si>
    <t>EL</t>
  </si>
  <si>
    <t>{17e95a7a-9b9f-4166-975e-153845cba8e6}</t>
  </si>
  <si>
    <t>2-1</t>
  </si>
  <si>
    <t>SILNOPROUD</t>
  </si>
  <si>
    <t>{f4e6ae4b-b161-4932-bc59-267f50038daf}</t>
  </si>
  <si>
    <t>2-2</t>
  </si>
  <si>
    <t>SLABOPROUD</t>
  </si>
  <si>
    <t>{728c9f5f-1269-413e-9b45-187213d2ddb0}</t>
  </si>
  <si>
    <t>03</t>
  </si>
  <si>
    <t>VODA</t>
  </si>
  <si>
    <t>{d6346282-8e7a-4783-b429-cb62e8bb4b7b}</t>
  </si>
  <si>
    <t>3</t>
  </si>
  <si>
    <t>{adf0253f-4ece-4ed7-8756-3d1f2662ac14}</t>
  </si>
  <si>
    <t>04</t>
  </si>
  <si>
    <t>ZTI</t>
  </si>
  <si>
    <t>{731d0866-9f93-4b01-9138-9f5316f671b0}</t>
  </si>
  <si>
    <t>4</t>
  </si>
  <si>
    <t>{164ad011-d942-4297-b2a2-75e2fb2bd74f}</t>
  </si>
  <si>
    <t>05</t>
  </si>
  <si>
    <t>ÚT</t>
  </si>
  <si>
    <t>{70d9d015-0ac8-4e20-8e61-d18d290af75d}</t>
  </si>
  <si>
    <t>5</t>
  </si>
  <si>
    <t>{36aa1fe5-278c-44e0-95d2-725f8a074c14}</t>
  </si>
  <si>
    <t>06</t>
  </si>
  <si>
    <t>KLIMA</t>
  </si>
  <si>
    <t>{8175a28e-0b89-4fb4-8b2a-aa3b3786c5e2}</t>
  </si>
  <si>
    <t>6</t>
  </si>
  <si>
    <t>{7fc2de72-9a95-453f-8973-4c8460e9224a}</t>
  </si>
  <si>
    <t>07</t>
  </si>
  <si>
    <t>VRN</t>
  </si>
  <si>
    <t>{388f6a46-2971-44af-b68d-201c12b0bba7}</t>
  </si>
  <si>
    <t>7</t>
  </si>
  <si>
    <t>{f50b0165-f9d6-48c4-b0d9-258fc7f73a4d}</t>
  </si>
  <si>
    <t>KRYCÍ LIST SOUPISU PRACÍ</t>
  </si>
  <si>
    <t>Objekt:</t>
  </si>
  <si>
    <t>01 - ASŘ</t>
  </si>
  <si>
    <t>Soupis:</t>
  </si>
  <si>
    <t>1 -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</si>
  <si>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</si>
  <si>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</si>
  <si>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</si>
  <si>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</si>
  <si>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</si>
  <si>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</si>
  <si>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</si>
  <si>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</si>
  <si>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</si>
  <si>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</si>
  <si>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</si>
  <si>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</si>
  <si>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</si>
  <si>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</si>
  <si>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</si>
  <si>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</si>
  <si>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</si>
  <si>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</si>
  <si>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</si>
  <si>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</si>
  <si>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</si>
  <si>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</si>
  <si>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</si>
  <si>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</si>
  <si>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</si>
  <si>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</si>
  <si>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</si>
  <si>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</si>
  <si>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</si>
  <si>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</si>
  <si>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</si>
  <si>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</si>
  <si>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</si>
  <si>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</si>
  <si>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</si>
  <si>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</si>
  <si>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</si>
  <si>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</si>
  <si>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</si>
  <si>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</si>
  <si>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</si>
  <si>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</si>
  <si>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</si>
  <si>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</si>
  <si>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</si>
  <si>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</si>
  <si>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</si>
  <si>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</si>
  <si>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</si>
  <si>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m2</t>
  </si>
  <si>
    <t>CS ÚRS 2020 02</t>
  </si>
  <si>
    <t>-2013707768</t>
  </si>
  <si>
    <t>VV</t>
  </si>
  <si>
    <t>D.1.1.2, D.1.1.5</t>
  </si>
  <si>
    <t>(11,644*1,0+2,5*6,25)*1,1</t>
  </si>
  <si>
    <t>před objektem - mimo výkop</t>
  </si>
  <si>
    <t>(1,156*(0,838+2,72)+2,72*0,373)*1,1</t>
  </si>
  <si>
    <t>Součet</t>
  </si>
  <si>
    <t>113107130</t>
  </si>
  <si>
    <t>Odstranění podkladů nebo krytů ručně s přemístěním hmot na skládku na vzdálenost do 3 m nebo s naložením na dopravní prostředek z betonu prostého, o tl. vrstvy do 100 mm</t>
  </si>
  <si>
    <t>-992966524</t>
  </si>
  <si>
    <t>113152111</t>
  </si>
  <si>
    <t>Odstranění podkladů zpevněných ploch s přemístěním na skládku na vzdálenost do 20 m nebo s naložením na dopravní prostředek z kameniva těženého</t>
  </si>
  <si>
    <t>m3</t>
  </si>
  <si>
    <t>-241112492</t>
  </si>
  <si>
    <t>121112003</t>
  </si>
  <si>
    <t>Sejmutí ornice ručně při souvislé ploše, tl. vrstvy do 200 mm</t>
  </si>
  <si>
    <t>-60369338</t>
  </si>
  <si>
    <t>-(11,644*1,0+2,5*6,25)*1,1</t>
  </si>
  <si>
    <t>1,6*(9,5+11,7*2)*1,1</t>
  </si>
  <si>
    <t>122311101</t>
  </si>
  <si>
    <t>Odkopávky a prokopávky v hornině třídy těžitelnosti II, skupiny 4 ručně</t>
  </si>
  <si>
    <t>158592063</t>
  </si>
  <si>
    <t>výkop kolem budovy</t>
  </si>
  <si>
    <t>(2,825+2,02)*1,6/2</t>
  </si>
  <si>
    <t>(2,02+0,72)*1,6/2</t>
  </si>
  <si>
    <t>6,068*32,5</t>
  </si>
  <si>
    <t>11,5683*2</t>
  </si>
  <si>
    <t>Mezisoučet</t>
  </si>
  <si>
    <t>vsak</t>
  </si>
  <si>
    <t>1,5*1*5*2</t>
  </si>
  <si>
    <t>151101102</t>
  </si>
  <si>
    <t>Zřízení příložného pažení a rozepření stěn rýh hl do 4 m</t>
  </si>
  <si>
    <t>-1566234068</t>
  </si>
  <si>
    <t>12,1*3,2</t>
  </si>
  <si>
    <t>151101112</t>
  </si>
  <si>
    <t>Odstranění příložného pažení a rozepření stěn rýh hl do 4 m</t>
  </si>
  <si>
    <t>-75976479</t>
  </si>
  <si>
    <t>8</t>
  </si>
  <si>
    <t>162351123</t>
  </si>
  <si>
    <t>Vodorovné přemístění do 500 m výkopku/sypaniny z hornin třídy těžitelnosti II, skupiny 4 a 5</t>
  </si>
  <si>
    <t>2109178712</t>
  </si>
  <si>
    <t>9</t>
  </si>
  <si>
    <t>162751139</t>
  </si>
  <si>
    <t>Příplatek k vodorovnému přemístění výkopku/sypaniny z horniny třídy těžitelnosti II, skupiny 4 a 5 ZKD 1000 m přes 10000 m</t>
  </si>
  <si>
    <t>-869976060</t>
  </si>
  <si>
    <t>z položky 162351123</t>
  </si>
  <si>
    <t>235,347*0,2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</si>
  <si>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</si>
  <si>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</si>
  <si>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</si>
  <si>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</si>
  <si>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-2060261097</t>
  </si>
  <si>
    <t>z položky 1741111.1</t>
  </si>
  <si>
    <t>47,069*1,8</t>
  </si>
  <si>
    <t>11</t>
  </si>
  <si>
    <t>174111101</t>
  </si>
  <si>
    <t>Zásyp sypaninou z jakékoliv horniny ručně s uložením výkopku ve vrstvách se zhutněním jam, šachet, rýh nebo kolem objektů v těchto vykopávkách</t>
  </si>
  <si>
    <t>253363880</t>
  </si>
  <si>
    <t>235,347*0,8</t>
  </si>
  <si>
    <t>12</t>
  </si>
  <si>
    <t>174111101.1</t>
  </si>
  <si>
    <t>Zásyp jam, šachet rýh nebo kolem objektů štěrkodrtí se zhutněním ručně</t>
  </si>
  <si>
    <t>-1261702961</t>
  </si>
  <si>
    <t>z položky 211571111</t>
  </si>
  <si>
    <t>-12,834</t>
  </si>
  <si>
    <t>13</t>
  </si>
  <si>
    <t>181311103</t>
  </si>
  <si>
    <t>Rozprostření a urovnání ornice v rovině nebo ve svahu sklonu do 1:5 ručně při souvislé ploše, tl. vrstvy do 200 mm</t>
  </si>
  <si>
    <t>-1477694439</t>
  </si>
  <si>
    <t>případný přebytek ornice bude uskladněn dle pokynu investora</t>
  </si>
  <si>
    <t>D.1.1.1, D.1.1.11, D.1.1.14</t>
  </si>
  <si>
    <t>OCH</t>
  </si>
  <si>
    <t>-(1,5*18,5*0,5+6,0*0,5+10,5*0,5+0,5*0,5*6)*1,05</t>
  </si>
  <si>
    <t>S04</t>
  </si>
  <si>
    <t>-(6,5*2,8)*1,05</t>
  </si>
  <si>
    <t>14</t>
  </si>
  <si>
    <t>181411131</t>
  </si>
  <si>
    <t>Založení trávníku na půdě předem připravené plochy do 1000 m2 výsevem včetně utažení parkového v rovině nebo na svahu do 1:5</t>
  </si>
  <si>
    <t>304740664</t>
  </si>
  <si>
    <t>13,988</t>
  </si>
  <si>
    <t>M</t>
  </si>
  <si>
    <t>00572472</t>
  </si>
  <si>
    <t>osivo směs travní krajinná-rovinná</t>
  </si>
  <si>
    <t>kg</t>
  </si>
  <si>
    <t>-1721567697</t>
  </si>
  <si>
    <t>13,988*0,02</t>
  </si>
  <si>
    <t>16</t>
  </si>
  <si>
    <t>181951112</t>
  </si>
  <si>
    <t>Úprava pláně vyrovnáním výškových rozdílů strojně v hornině třídy těžitelnosti I, skupiny 1 až 3 se zhutněním</t>
  </si>
  <si>
    <t>2031178937</t>
  </si>
  <si>
    <t>(1,5*18,5*0,5+6,0*0,5+10,5*0,5+0,5*0,5*6)*1,05</t>
  </si>
  <si>
    <t>(3,5*1,5+6,5*2,8)*1,05</t>
  </si>
  <si>
    <t>Zakládání</t>
  </si>
  <si>
    <t>17</t>
  </si>
  <si>
    <t>211571111</t>
  </si>
  <si>
    <t>Výplň kamenivem do rýh odvodňovacích žeber nebo trativodů bez zhutnění, s úpravou povrchu výplně štěrkopískem tříděným</t>
  </si>
  <si>
    <t>1704345374</t>
  </si>
  <si>
    <t>D.1.1.1, D.1.1.11</t>
  </si>
  <si>
    <t>(10,0+10,5*2)*0,6*0,6*1,15</t>
  </si>
  <si>
    <t>18</t>
  </si>
  <si>
    <t>211971110</t>
  </si>
  <si>
    <t>Zřízení opláštění výplně z geotextilie odvodňovacích žeber nebo trativodů v rýze nebo zářezu se stěnami šikmými o sklonu do 1:2</t>
  </si>
  <si>
    <t>551149796</t>
  </si>
  <si>
    <t>(10,0+10,5*2)*1,1*3,8</t>
  </si>
  <si>
    <t>19</t>
  </si>
  <si>
    <t>69311081</t>
  </si>
  <si>
    <t>geotextilie netkaná separační, ochranná, filtrační, drenážní PES 300g/m2</t>
  </si>
  <si>
    <t>-1567294435</t>
  </si>
  <si>
    <t>129,58*1,15 "Přepočtené koeficientem množství</t>
  </si>
  <si>
    <t>20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</si>
  <si>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</si>
  <si>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</si>
  <si>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m</t>
  </si>
  <si>
    <t>1567713090</t>
  </si>
  <si>
    <t>(10,0+10,5*2)*1,1</t>
  </si>
  <si>
    <t>ACO.53100100</t>
  </si>
  <si>
    <t>ACO Flex PVC DN100 - drenážní trubka, žlutá, 50m</t>
  </si>
  <si>
    <t>246464177</t>
  </si>
  <si>
    <t>34,1*1,1 "Přepočtené koeficientem množství</t>
  </si>
  <si>
    <t>22</t>
  </si>
  <si>
    <t>895270001</t>
  </si>
  <si>
    <t>Proplachovací a kontrolní šachta z PVC-U pro drenáže budov vnějšího průměru 315 mm pro napojení potrubí DN 200 s lapačem písku užitné výšky 350 mm</t>
  </si>
  <si>
    <t>kus</t>
  </si>
  <si>
    <t>509779090</t>
  </si>
  <si>
    <t>23</t>
  </si>
  <si>
    <t>895270021</t>
  </si>
  <si>
    <t>Proplachovací a kontrolní šachta z PVC-U pro drenáže budov vnějšího průměru 315 mm šachtové prodloužení světlé hloubky 800 mm</t>
  </si>
  <si>
    <t>457758067</t>
  </si>
  <si>
    <t>2*4</t>
  </si>
  <si>
    <t>24</t>
  </si>
  <si>
    <t>895270052</t>
  </si>
  <si>
    <t>Proplachovací a kontrolní šachta z PVC-U pro drenáže budov vnějšího průměru 315 mm poklop litinový bez ventilace pro třídu zatížení D 400</t>
  </si>
  <si>
    <t>-1568995749</t>
  </si>
  <si>
    <t>25</t>
  </si>
  <si>
    <t>985131311</t>
  </si>
  <si>
    <t>Očištění ploch stěn, rubu kleneb a podlah ruční dočištění ocelovými kartáči</t>
  </si>
  <si>
    <t>901975260</t>
  </si>
  <si>
    <t>pro skladbu S-02, S-03</t>
  </si>
  <si>
    <t>S-02</t>
  </si>
  <si>
    <t>0,4*(10,5*2+10,0)*1,02</t>
  </si>
  <si>
    <t>S-03</t>
  </si>
  <si>
    <t>(1,1+1,654)*10,5*1,02</t>
  </si>
  <si>
    <t>(1,1+1,934)*10,5*1,02</t>
  </si>
  <si>
    <t>(3,034+2,754)/2*10,0*1,02</t>
  </si>
  <si>
    <t>Svislé a kompletní konstrukce</t>
  </si>
  <si>
    <t>26</t>
  </si>
  <si>
    <t>310239211</t>
  </si>
  <si>
    <t>Zazdívka otvorů ve zdivu nadzákladovém cihlami pálenými plochy přes 1 m2 do 4 m2 na maltu vápenocementovou</t>
  </si>
  <si>
    <t>1720305607</t>
  </si>
  <si>
    <t>vč. provázání sse stávajícím zdivem</t>
  </si>
  <si>
    <t>0,42*(1,286*2,0-1,0*0,5)*1,15</t>
  </si>
  <si>
    <t>27</t>
  </si>
  <si>
    <t>310279842</t>
  </si>
  <si>
    <t>Zazdívka otvorů ve zdivu nadzákladovém nepálenými tvárnicemi plochy přes 1 m2 do 4 m2 , ve zdi tl. do 300 mm</t>
  </si>
  <si>
    <t>1770920557</t>
  </si>
  <si>
    <t>vč. provázání se stávajícím zdivem</t>
  </si>
  <si>
    <t>D.1.1.12</t>
  </si>
  <si>
    <t>0,2*0,726*2,2*1,15</t>
  </si>
  <si>
    <t>28</t>
  </si>
  <si>
    <t>317142422.XLA</t>
  </si>
  <si>
    <t>Překlad nenosný pórobetonový Ytong NEP 100-1250 dl 1250 mm</t>
  </si>
  <si>
    <t>-1101380191</t>
  </si>
  <si>
    <t>D.1.1.13</t>
  </si>
  <si>
    <t>29</t>
  </si>
  <si>
    <t>317142428.XLA</t>
  </si>
  <si>
    <t>Překlad nenosný pórobetonový Ytong NEP 100-2500 dl 2500 mm</t>
  </si>
  <si>
    <t>471242359</t>
  </si>
  <si>
    <t>30</t>
  </si>
  <si>
    <t>317234410</t>
  </si>
  <si>
    <t>Vyzdívka mezi nosníky cihlami pálenými na maltu cementovou</t>
  </si>
  <si>
    <t>-1761950952</t>
  </si>
  <si>
    <t>D.1.1.2</t>
  </si>
  <si>
    <t>I 120</t>
  </si>
  <si>
    <t>0,15*0,15*1,3*1,15</t>
  </si>
  <si>
    <t>31</t>
  </si>
  <si>
    <t>317944321</t>
  </si>
  <si>
    <t>Válcované nosníky dodatečně osazované do připravených otvorů bez zazdění hlav do č. 12</t>
  </si>
  <si>
    <t>1683696584</t>
  </si>
  <si>
    <t>(2+1)*1,3*11,1/1000</t>
  </si>
  <si>
    <t>32</t>
  </si>
  <si>
    <t>317944323</t>
  </si>
  <si>
    <t>Válcované nosníky dodatečně osazované do připravených otvorů bez zazdění hlav č. 14 až 22</t>
  </si>
  <si>
    <t>382816936</t>
  </si>
  <si>
    <t>I 140</t>
  </si>
  <si>
    <t>2,2*14,4/1000</t>
  </si>
  <si>
    <t>33</t>
  </si>
  <si>
    <t>340271021.XLA</t>
  </si>
  <si>
    <t>Zazdívka otvorů v příčkách nebo stěnách plochy do 1 m2 tvárnicemi YTONG tl 100 mm</t>
  </si>
  <si>
    <t>-2138416709</t>
  </si>
  <si>
    <t>0,71*2,15*1,15</t>
  </si>
  <si>
    <t>34</t>
  </si>
  <si>
    <t>XLA.10015013</t>
  </si>
  <si>
    <t>Ytong Klasik / 100 mm</t>
  </si>
  <si>
    <t>-453294362</t>
  </si>
  <si>
    <t>0,71*2,15*1,15/0,6/0,25*1,15</t>
  </si>
  <si>
    <t>35</t>
  </si>
  <si>
    <t>342272225.XLA</t>
  </si>
  <si>
    <t>Příčka z tvárnic Ytong Klasik 100 na tenkovrstvou maltu tl 100 mm</t>
  </si>
  <si>
    <t>-2050796475</t>
  </si>
  <si>
    <t>2,774*(1,92*2+0,203+0,8+0,2+1,922+2,511+1,494)</t>
  </si>
  <si>
    <t>-(0,7*2,0*4)</t>
  </si>
  <si>
    <t>2,855*(1,976+2,007+1,9*3+1,281)</t>
  </si>
  <si>
    <t>36</t>
  </si>
  <si>
    <t>342291121</t>
  </si>
  <si>
    <t>Ukotvení příček plochými kotvami, do konstrukce cihelné</t>
  </si>
  <si>
    <t>1660625580</t>
  </si>
  <si>
    <t>2,774*7</t>
  </si>
  <si>
    <t>2,855*6</t>
  </si>
  <si>
    <t>37</t>
  </si>
  <si>
    <t>346244381</t>
  </si>
  <si>
    <t>Plentování ocelových válcovaných nosníků jednostranné cihlami na maltu, výška stojiny do 200 mm</t>
  </si>
  <si>
    <t>-2051895403</t>
  </si>
  <si>
    <t>2,2*0,14*2*1,15</t>
  </si>
  <si>
    <t>2*1,3*0,12*1,15*2</t>
  </si>
  <si>
    <t>38</t>
  </si>
  <si>
    <t>346272236.XLA</t>
  </si>
  <si>
    <t>Přizdívka z tvárnic Ytong Klasik tl 100 mm</t>
  </si>
  <si>
    <t>-2019336752</t>
  </si>
  <si>
    <t>1,2*(0,95+0,9+1,529)</t>
  </si>
  <si>
    <t>39</t>
  </si>
  <si>
    <t>346272256</t>
  </si>
  <si>
    <t>Přizdívky z pórobetonových tvárnic objemová hmotnost do 500 kg/m3, na tenké maltové lože, tloušťka přizdívky 150 mm</t>
  </si>
  <si>
    <t>1660934855</t>
  </si>
  <si>
    <t>1,2*(0,927+0,9*2+1,875)</t>
  </si>
  <si>
    <t>40</t>
  </si>
  <si>
    <t>346481121</t>
  </si>
  <si>
    <t>Zaplentování rýh, potrubí, válcovaných nosníků, výklenků nebo nik jakéhokoliv tvaru, na maltu pod stropy rabicovým pletivem</t>
  </si>
  <si>
    <t>-1928933372</t>
  </si>
  <si>
    <t>2,2*0,14*2*1,15*1,5</t>
  </si>
  <si>
    <t>2*1,3*0,12*1,15*1,5*2</t>
  </si>
  <si>
    <t>41</t>
  </si>
  <si>
    <t>349231811</t>
  </si>
  <si>
    <t>Přizdívka z cihel ostění s ozubem ve vybouraných otvorech, s vysekáním kapes pro zavázaní přes 80 do 150 mm</t>
  </si>
  <si>
    <t>1598882577</t>
  </si>
  <si>
    <t>0,327*2,2*1,15</t>
  </si>
  <si>
    <t>0,346*2,2*1,15</t>
  </si>
  <si>
    <t>Vodorovné konstrukce</t>
  </si>
  <si>
    <t>42</t>
  </si>
  <si>
    <t>413232211</t>
  </si>
  <si>
    <t>Zazdívka zhlaví stropních trámů nebo válcovaných nosníků pálenými cihlami válcovaných nosníků, výšky do 150 mm</t>
  </si>
  <si>
    <t>910980812</t>
  </si>
  <si>
    <t>2*2+1*2</t>
  </si>
  <si>
    <t>Komunikace pozemní</t>
  </si>
  <si>
    <t>43</t>
  </si>
  <si>
    <t>213141111</t>
  </si>
  <si>
    <t>Zřízení vrstvy z geotextilie filtrační, separační, odvodňovací, ochranné, výztužné nebo protierozní v rovině nebo ve sklonu do 1:5, šířky do 3 m</t>
  </si>
  <si>
    <t>2068871946</t>
  </si>
  <si>
    <t>44</t>
  </si>
  <si>
    <t>-17409744</t>
  </si>
  <si>
    <t>(1,5*18,5*0,5+6,0*0,5+10,5*0,5+0,5*0,5*6)*1,05*1,15</t>
  </si>
  <si>
    <t>45</t>
  </si>
  <si>
    <t>564231111</t>
  </si>
  <si>
    <t>Podklad nebo podsyp ze štěrkopísku ŠP tl 100 mm</t>
  </si>
  <si>
    <t>-927642211</t>
  </si>
  <si>
    <t xml:space="preserve">"vsak - urovnání plochy pro vsakovací boxy"   0,8*1,4*2</t>
  </si>
  <si>
    <t>46</t>
  </si>
  <si>
    <t>564801112</t>
  </si>
  <si>
    <t>Podklad ze štěrkodrti ŠD s rozprostřením a zhutněním, po zhutnění tl. 40 mm</t>
  </si>
  <si>
    <t>-1309036348</t>
  </si>
  <si>
    <t>47</t>
  </si>
  <si>
    <t>564831111</t>
  </si>
  <si>
    <t>Podklad ze štěrkodrti ŠD s rozprostřením a zhutněním, po zhutnění tl. 100 mm</t>
  </si>
  <si>
    <t>-1099319783</t>
  </si>
  <si>
    <t>48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</si>
  <si>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</si>
  <si>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</si>
  <si>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-1417234739</t>
  </si>
  <si>
    <t>49</t>
  </si>
  <si>
    <t>59245032</t>
  </si>
  <si>
    <t>dlažba zámková profilová 230x140x60mm přírodní</t>
  </si>
  <si>
    <t>1222839763</t>
  </si>
  <si>
    <t>(3,5*1,5+6,5*2,8)*1,05*1,15</t>
  </si>
  <si>
    <t>50</t>
  </si>
  <si>
    <t>637211121</t>
  </si>
  <si>
    <t>Okapový chodník z dlaždic betonových se zalitím spár cementovou maltou do písku, tl. dlaždic 40 mm</t>
  </si>
  <si>
    <t>1529074456</t>
  </si>
  <si>
    <t>51</t>
  </si>
  <si>
    <t>59246115</t>
  </si>
  <si>
    <t>dlažba betonová chodníková 300x300x32mm přírodní</t>
  </si>
  <si>
    <t>1128053462</t>
  </si>
  <si>
    <t>52</t>
  </si>
  <si>
    <t>651573111</t>
  </si>
  <si>
    <t>Lože pod dlažbu ze štěrkopísku tl. do 60mm</t>
  </si>
  <si>
    <t>1395606780</t>
  </si>
  <si>
    <t>53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</si>
  <si>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</si>
  <si>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</si>
  <si>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1358694159</t>
  </si>
  <si>
    <t>(3,0+2,2+6,4+2,2+1,0)</t>
  </si>
  <si>
    <t>54</t>
  </si>
  <si>
    <t>916991121</t>
  </si>
  <si>
    <t>Lože pod obrubníky, krajníky nebo obruby z dlažebních kostek z betonu prostého tř. C 16/20</t>
  </si>
  <si>
    <t>-1800690698</t>
  </si>
  <si>
    <t>(3,0+2,2+6,4+2,2+1,0)*0,25*0,2</t>
  </si>
  <si>
    <t>55</t>
  </si>
  <si>
    <t>59217019</t>
  </si>
  <si>
    <t>obrubník betonový chodníkový 1000x100x200mm</t>
  </si>
  <si>
    <t>-162690275</t>
  </si>
  <si>
    <t>(3,0+2,2+6,4+2,2+1,0)*1,1</t>
  </si>
  <si>
    <t>Úpravy povrchů, podlahy a osazování výplní</t>
  </si>
  <si>
    <t>56</t>
  </si>
  <si>
    <t>611142001</t>
  </si>
  <si>
    <t>Potažení vnitřních ploch pletivem v ploše nebo pruzích, na plném podkladu sklovláknitým vtlačením do tmelu stropů</t>
  </si>
  <si>
    <t>-1556001420</t>
  </si>
  <si>
    <t>cca 10% plochy</t>
  </si>
  <si>
    <t>74,28/100*10</t>
  </si>
  <si>
    <t>57</t>
  </si>
  <si>
    <t>611311142</t>
  </si>
  <si>
    <t>Omítka vápenná vnitřních ploch nanášená ručně dvouvrstvá štuková, tloušťky jádrové omítky do 10 mm a tloušťky štuku do 3 mm vodorovných konstrukcí stropů žebrových nebo osamělých trámů</t>
  </si>
  <si>
    <t>-1517696341</t>
  </si>
  <si>
    <t>74,28</t>
  </si>
  <si>
    <t>58</t>
  </si>
  <si>
    <t>611315422</t>
  </si>
  <si>
    <t>Oprava vápenné omítky vnitřních ploch štukové dvouvrstvé, tloušťky do 20 mm a tloušťky štuku do 3 mm stropů, v rozsahu opravované plochy přes 10 do 30%</t>
  </si>
  <si>
    <t>1628479947</t>
  </si>
  <si>
    <t>č.m. 107</t>
  </si>
  <si>
    <t>9,91</t>
  </si>
  <si>
    <t>59</t>
  </si>
  <si>
    <t>612142001</t>
  </si>
  <si>
    <t>Potažení vnitřních ploch pletivem v ploše nebo pruzích, na plném podkladu sklovláknitým vtlačením do tmelu stěn</t>
  </si>
  <si>
    <t>-321991464</t>
  </si>
  <si>
    <t>268,858/100*10</t>
  </si>
  <si>
    <t>dozdívka</t>
  </si>
  <si>
    <t>(1,286*2,0-1,0*0,5)*1,15</t>
  </si>
  <si>
    <t>2*0,726*2,2*1,15</t>
  </si>
  <si>
    <t>-(0,726*2,0)</t>
  </si>
  <si>
    <t>2*0,71*2,15*1,15</t>
  </si>
  <si>
    <t>-(0,71*2,0)</t>
  </si>
  <si>
    <t>0,774*(1,92*2+0,203+0,8+0,2+1,922+2,511+1,494)*2</t>
  </si>
  <si>
    <t>č.m.204</t>
  </si>
  <si>
    <t>nz</t>
  </si>
  <si>
    <t>0,855*2,007</t>
  </si>
  <si>
    <t>č.m 205</t>
  </si>
  <si>
    <t>1,655*(0,927+1,9)</t>
  </si>
  <si>
    <t>č.m. 206</t>
  </si>
  <si>
    <t>0,855*(1,9*2+1,7)</t>
  </si>
  <si>
    <t>1,655*(1,281*3+0,9*4)</t>
  </si>
  <si>
    <t>č.m 207</t>
  </si>
  <si>
    <t>0,855*1,976</t>
  </si>
  <si>
    <t>60</t>
  </si>
  <si>
    <t>612311141</t>
  </si>
  <si>
    <t>Omítka vápenná vnitřních ploch nanášená ručně dvouvrstvá štuková, tloušťky jádrové omítky do 10 mm a tloušťky štuku do 3 mm svislých konstrukcí stěn</t>
  </si>
  <si>
    <t>1372344808</t>
  </si>
  <si>
    <t>268,858</t>
  </si>
  <si>
    <t>z pol. 103</t>
  </si>
  <si>
    <t>316,539</t>
  </si>
  <si>
    <t>61</t>
  </si>
  <si>
    <t>612315402</t>
  </si>
  <si>
    <t>Oprava vápenné omítky vnitřních ploch hrubé, tloušťky do 20 mm stěn, v rozsahu opravované plochy přes 10 do 30%</t>
  </si>
  <si>
    <t>-1590619036</t>
  </si>
  <si>
    <t>z pol. 102</t>
  </si>
  <si>
    <t>475,899</t>
  </si>
  <si>
    <t>62</t>
  </si>
  <si>
    <t>612321121</t>
  </si>
  <si>
    <t>Omítka vápenocementová vnitřních ploch nanášená ručně jednovrstvá, tloušťky do 10 mm hladká svislých konstrukcí stěn</t>
  </si>
  <si>
    <t>-1722397960</t>
  </si>
  <si>
    <t>pod obklad</t>
  </si>
  <si>
    <t>86,293</t>
  </si>
  <si>
    <t>63</t>
  </si>
  <si>
    <t>612822021</t>
  </si>
  <si>
    <t>Omítka kapilárně aktivní vnitřních ploch s vysokou absorpcí a odparem vlhkosti do vzduchu potažení štukem, tloušťky do 2 mm</t>
  </si>
  <si>
    <t>-669429140</t>
  </si>
  <si>
    <t>64</t>
  </si>
  <si>
    <t>619995001</t>
  </si>
  <si>
    <t>Začištění omítek (s dodáním hmot) kolem oken, dveří, podlah, obkladů apod.</t>
  </si>
  <si>
    <t>634826185</t>
  </si>
  <si>
    <t>86,293/2*1,15</t>
  </si>
  <si>
    <t>153,817*1,15</t>
  </si>
  <si>
    <t>65</t>
  </si>
  <si>
    <t>622142001</t>
  </si>
  <si>
    <t>Potažení vnějších ploch pletivem v ploše nebo pruzích, na plném podkladu sklovláknitým vtlačením do tmelu stěn</t>
  </si>
  <si>
    <t>-268101717</t>
  </si>
  <si>
    <t>0,5*(10,5*2+10,0)*1,02</t>
  </si>
  <si>
    <t>66</t>
  </si>
  <si>
    <t>622143005</t>
  </si>
  <si>
    <t>Montáž omítkových profilů plastových, pozinkovaných nebo dřevěných upevněných vtlačením do podkladní vrstvy nebo přibitím omítníků</t>
  </si>
  <si>
    <t>278957784</t>
  </si>
  <si>
    <t>571,241</t>
  </si>
  <si>
    <t>67</t>
  </si>
  <si>
    <t>56284233</t>
  </si>
  <si>
    <t>omítník PVC tl omítky tl 10mm</t>
  </si>
  <si>
    <t>-1524434112</t>
  </si>
  <si>
    <t>571,241*1,15 "Přepočtené koeficientem množství</t>
  </si>
  <si>
    <t>68</t>
  </si>
  <si>
    <t>622311111</t>
  </si>
  <si>
    <t>Omítka vápenná vnějších ploch nanášená ručně jednovrstvá, tloušťky do 15 mm hrubá zatřená stěn</t>
  </si>
  <si>
    <t>-901687003</t>
  </si>
  <si>
    <t>104,156</t>
  </si>
  <si>
    <t>69</t>
  </si>
  <si>
    <t>622325113.1</t>
  </si>
  <si>
    <t>Doplnění vnější omítky po výměně výplní otvorů a na dozdívkách ( v souladu se stávající fasádou )</t>
  </si>
  <si>
    <t>616730343</t>
  </si>
  <si>
    <t>odhad - rozsah bude určen dle skutečnosti</t>
  </si>
  <si>
    <t>D.1.1.15 - D.1.1.17</t>
  </si>
  <si>
    <t>70</t>
  </si>
  <si>
    <t>622811001.S</t>
  </si>
  <si>
    <t>Jednovrstvá omítka vnější soklová vč. penetrace</t>
  </si>
  <si>
    <t>1187446591</t>
  </si>
  <si>
    <t>71</t>
  </si>
  <si>
    <t>632453412.CMX</t>
  </si>
  <si>
    <t>Potěr průmyslový samonivelační ze suchých směsí podkladní pro střední provoz DURAMO LEVELIT 230 tl 10 mm</t>
  </si>
  <si>
    <t>-372087987</t>
  </si>
  <si>
    <t>6,25+8,37+6,3+3,1+5,64+17,72+9,91</t>
  </si>
  <si>
    <t>6,25+8,37+11,78+3,74+1,72+5,71+7,65+34,73</t>
  </si>
  <si>
    <t>72</t>
  </si>
  <si>
    <t>632453453.CMX</t>
  </si>
  <si>
    <t>Potěr průmyslový samonivelační ze suchých směsí krycí pro střední provoz DURAMO LEVELIT F415 tl 10 mm</t>
  </si>
  <si>
    <t>-2032973013</t>
  </si>
  <si>
    <t>3,87+10,8+10,54+26,66+17,57+1,54</t>
  </si>
  <si>
    <t>stupně</t>
  </si>
  <si>
    <t>15*1,011*(0,3+0,175)</t>
  </si>
  <si>
    <t>Trubní vedení</t>
  </si>
  <si>
    <t>73</t>
  </si>
  <si>
    <t>89597R1</t>
  </si>
  <si>
    <t>Vsakovací sada 0,288 m3 (D+M)</t>
  </si>
  <si>
    <t>sada</t>
  </si>
  <si>
    <t>312427949</t>
  </si>
  <si>
    <t>např. MEA Water vsakovací sada - pro odvodnění anglických dvorků</t>
  </si>
  <si>
    <t>1+1</t>
  </si>
  <si>
    <t>Ostatní konstrukce a práce, bourání</t>
  </si>
  <si>
    <t>74</t>
  </si>
  <si>
    <t>776111116</t>
  </si>
  <si>
    <t>Příprava podkladu broušení podlah stávajícího podkladu pro odstranění lepidla (po starých krytinách)</t>
  </si>
  <si>
    <t>-18423339</t>
  </si>
  <si>
    <t>8,37+17,72+9,91</t>
  </si>
  <si>
    <t>D.1.1.3</t>
  </si>
  <si>
    <t>6,25+8,37+1,78+7,65+34,73</t>
  </si>
  <si>
    <t>75</t>
  </si>
  <si>
    <t>776991821</t>
  </si>
  <si>
    <t>Ostatní práce odstranění lepidla ručně z podlah</t>
  </si>
  <si>
    <t>-1935193323</t>
  </si>
  <si>
    <t>76</t>
  </si>
  <si>
    <t>949111113</t>
  </si>
  <si>
    <t>Montáž lešení lehkého kozového trubkového o výšce lešeňové podlahy přes 1,9 do 2,5 m</t>
  </si>
  <si>
    <t>1832901873</t>
  </si>
  <si>
    <t>77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</si>
  <si>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</si>
  <si>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</si>
  <si>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161897675</t>
  </si>
  <si>
    <t>KD s HI</t>
  </si>
  <si>
    <t>6,3+3,1+5,64</t>
  </si>
  <si>
    <t>KD + sokl</t>
  </si>
  <si>
    <t>6,25+17,72+9,91</t>
  </si>
  <si>
    <t>LT - oprava</t>
  </si>
  <si>
    <t>22,87+4,08</t>
  </si>
  <si>
    <t>78</t>
  </si>
  <si>
    <t>949111813</t>
  </si>
  <si>
    <t>Demontáž lešení lehkého kozového trubkového o výšce lešeňové podlahy přes 1,9 do 2,5 m</t>
  </si>
  <si>
    <t>-1012068082</t>
  </si>
  <si>
    <t>79</t>
  </si>
  <si>
    <t>952902041</t>
  </si>
  <si>
    <t>Čištění budov při provádění oprav a udržovacích prací podlah hladkých drhnutím s chemickými prostředky</t>
  </si>
  <si>
    <t>954054715</t>
  </si>
  <si>
    <t>80</t>
  </si>
  <si>
    <t>952902051</t>
  </si>
  <si>
    <t>Čištění budov při provádění oprav a udržovacích prací podlah hladkých splachováním vodou</t>
  </si>
  <si>
    <t>-1235156388</t>
  </si>
  <si>
    <t>81</t>
  </si>
  <si>
    <t>961055111</t>
  </si>
  <si>
    <t>Bourání základů z betonu železového</t>
  </si>
  <si>
    <t>-2084506153</t>
  </si>
  <si>
    <t>D.1.1.1, D.1.1.2, D.1.1.5</t>
  </si>
  <si>
    <t>vybourání anglických dvorků - odhad</t>
  </si>
  <si>
    <t>dna vč. podkladního betonu</t>
  </si>
  <si>
    <t>0,2*(0,4*(1,2+1,2+1,6+1,4))</t>
  </si>
  <si>
    <t>0,25*2,2*1,2</t>
  </si>
  <si>
    <t>stěny</t>
  </si>
  <si>
    <t>0,15*0,8*(0,4*8+1,2+1,2+1,6+1,4)</t>
  </si>
  <si>
    <t>0,25*(1,8*(2,2+1,2*2)</t>
  </si>
  <si>
    <t>nezměřitelné 10%</t>
  </si>
  <si>
    <t>2,124/100*10</t>
  </si>
  <si>
    <t>82</t>
  </si>
  <si>
    <t>962031132</t>
  </si>
  <si>
    <t>Bourání příček z cihel, tvárnic nebo příčkovek z cihel pálených, plných nebo dutých na maltu vápennou nebo vápenocementovou, tl. do 100 mm</t>
  </si>
  <si>
    <t>1402139629</t>
  </si>
  <si>
    <t>bourání všech cihelných kcí kalkulovat vč. omítek, obkladů, věnců, překladů, prvků hrázdění atd...</t>
  </si>
  <si>
    <t>2,774*(0,919+1,529+1,3+0,1+0,99+0,85)</t>
  </si>
  <si>
    <t>-(0,65*2,0*2)</t>
  </si>
  <si>
    <t>2,855*(0,785+0,098+1,124+1,354+2,158)</t>
  </si>
  <si>
    <t>-0,6*2,0*2</t>
  </si>
  <si>
    <t>83</t>
  </si>
  <si>
    <t>962032231</t>
  </si>
  <si>
    <t>Bourání zdiva nadzákladového z cihel nebo tvárnic z cihel pálených nebo vápenopískových, na maltu vápennou nebo vápenocementovou, objemu přes 1 m3</t>
  </si>
  <si>
    <t>636416059</t>
  </si>
  <si>
    <t>2,774*0,187*(0,109+0,981+0,1+1,386-0,175)</t>
  </si>
  <si>
    <t>84</t>
  </si>
  <si>
    <t>965081213</t>
  </si>
  <si>
    <t>Bourání podlah z dlaždic bez podkladního lože nebo mazaniny, s jakoukoliv výplní spár keramických nebo xylolitových tl. do 10 mm, plochy přes 1 m2</t>
  </si>
  <si>
    <t>28059612</t>
  </si>
  <si>
    <t>6,25</t>
  </si>
  <si>
    <t>stupnice</t>
  </si>
  <si>
    <t>-0,3*1,157*9</t>
  </si>
  <si>
    <t>18*(0,17+0,3)*1,21</t>
  </si>
  <si>
    <t>2,93+1,08+1,54</t>
  </si>
  <si>
    <t>85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</si>
  <si>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</si>
  <si>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</si>
  <si>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-1251433626</t>
  </si>
  <si>
    <t>2,0*0,112</t>
  </si>
  <si>
    <t>86</t>
  </si>
  <si>
    <t>968062354</t>
  </si>
  <si>
    <t>Vybourání dřevěných rámů oken s křídly, dveřních zárubní, vrat, stěn, ostění nebo obkladů rámů oken s křídly dvojitých, plochy do 1 m2</t>
  </si>
  <si>
    <t>1186811306</t>
  </si>
  <si>
    <t>0,575*0,9*3</t>
  </si>
  <si>
    <t>0,565*0,6</t>
  </si>
  <si>
    <t>87</t>
  </si>
  <si>
    <t>968062355</t>
  </si>
  <si>
    <t>Vybourání dřevěných rámů oken s křídly, dveřních zárubní, vrat, stěn, ostění nebo obkladů rámů oken s křídly dvojitých, plochy do 2 m2</t>
  </si>
  <si>
    <t>1204013370</t>
  </si>
  <si>
    <t>0,9*1,2*2</t>
  </si>
  <si>
    <t>0,9*1,5*2</t>
  </si>
  <si>
    <t>88</t>
  </si>
  <si>
    <t>968062376</t>
  </si>
  <si>
    <t>Vybourání dřevěných rámů oken s křídly, dveřních zárubní, vrat, stěn, ostění nebo obkladů rámů oken s křídly zdvojených, plochy do 4 m2</t>
  </si>
  <si>
    <t>482962290</t>
  </si>
  <si>
    <t>1,85*1,2*2</t>
  </si>
  <si>
    <t>2,352*1,2</t>
  </si>
  <si>
    <t>1,75*1,5*2+1,1*2,4+1,5*1,5*2+2,4*1,5</t>
  </si>
  <si>
    <t>89</t>
  </si>
  <si>
    <t>968062456</t>
  </si>
  <si>
    <t>Vybourání dřevěných rámů oken s křídly, dveřních zárubní, vrat, stěn, ostění nebo obkladů dveřních zárubní, plochy přes 2 m2</t>
  </si>
  <si>
    <t>-1159971470</t>
  </si>
  <si>
    <t>1,156*2,525</t>
  </si>
  <si>
    <t>1,25*2,2</t>
  </si>
  <si>
    <t>0,6*2,0*2</t>
  </si>
  <si>
    <t>90</t>
  </si>
  <si>
    <t>968072245</t>
  </si>
  <si>
    <t>Vybourání kovových rámů oken s křídly, dveřních zárubní, vrat, stěn, ostění nebo obkladů okenních rámů s křídly jednoduchých, plochy do 2 m2</t>
  </si>
  <si>
    <t>-1836802113</t>
  </si>
  <si>
    <t>(0,6*2,0+0,65*2,0+0,65*2,0*2)</t>
  </si>
  <si>
    <t>91</t>
  </si>
  <si>
    <t>968072246</t>
  </si>
  <si>
    <t>Vybourání kovových rámů oken s křídly, dveřních zárubní, vrat, stěn, ostění nebo obkladů okenních rámů s křídly jednoduchých, plochy do 4 m2</t>
  </si>
  <si>
    <t>-612269017</t>
  </si>
  <si>
    <t>1,286*2,0</t>
  </si>
  <si>
    <t>92</t>
  </si>
  <si>
    <t>968072354</t>
  </si>
  <si>
    <t>Vybourání kovových rámů oken s křídly, dveřních zárubní, vrat, stěn, ostění nebo obkladů okenních rámů s křídly zdvojených, plochy do 1 m2</t>
  </si>
  <si>
    <t>-1712145706</t>
  </si>
  <si>
    <t>(1,0*0,5*3+0,75*0,5)</t>
  </si>
  <si>
    <t>93</t>
  </si>
  <si>
    <t>968072455.1</t>
  </si>
  <si>
    <t>Demontáž dveří plochy do 2m2</t>
  </si>
  <si>
    <t>-821534019</t>
  </si>
  <si>
    <t>(0,9*2,0+0,8*2,0+0,6*2,0+0,65*2,0*2+0,85*2,0+0,65*2,0+0,6*2,0+0,65*2,0)</t>
  </si>
  <si>
    <t xml:space="preserve">odpočet demontovaných  dveří vč. zárubně v bouraných příčkách</t>
  </si>
  <si>
    <t>-(0,6*2,0+0,65*2,0+0,65*2,0*2)</t>
  </si>
  <si>
    <t>0,8*2,0*3+0,85*2,0</t>
  </si>
  <si>
    <t>94</t>
  </si>
  <si>
    <t>968072875M</t>
  </si>
  <si>
    <t>Vybourání okenních mříží</t>
  </si>
  <si>
    <t>-786074505</t>
  </si>
  <si>
    <t>(0,9*1,2+0,9*1,2+2,352*1,2+1,8*1,2+1,85*1,2+0,575*0,9*3)*1,1</t>
  </si>
  <si>
    <t>(2,4*1,5+0,9*1,5*2+0,565*0,6+1,5*1,5+1,5*1,5+1,1*2,4+1,75*1,5+1,75*1,5)*1,1</t>
  </si>
  <si>
    <t>95</t>
  </si>
  <si>
    <t>971033641</t>
  </si>
  <si>
    <t>Vybourání otvorů ve zdivu základovém nebo nadzákladovém z cihel, tvárnic, příčkovek z cihel pálených na maltu vápennou nebo vápenocementovou plochy do 4 m2, tl. do 300 mm</t>
  </si>
  <si>
    <t>697620580</t>
  </si>
  <si>
    <t>0,17*1,6*2,02*1,15</t>
  </si>
  <si>
    <t>0,193*0,8*2,02*1,15</t>
  </si>
  <si>
    <t>96</t>
  </si>
  <si>
    <t>974031664</t>
  </si>
  <si>
    <t>Vysekání rýh ve zdivu cihelném na maltu vápennou nebo vápenocementovou pro vtahování nosníků do zdí, před vybouráním otvoru do hl. 150 mm, při v. nosníku do 150 mm</t>
  </si>
  <si>
    <t>-1626829152</t>
  </si>
  <si>
    <t>2,2*1,15</t>
  </si>
  <si>
    <t>(2+1)*1,3*1,15</t>
  </si>
  <si>
    <t>97</t>
  </si>
  <si>
    <t>976083141.01</t>
  </si>
  <si>
    <t>Vybourání škrabáků na očištění obuvi</t>
  </si>
  <si>
    <t>553595990</t>
  </si>
  <si>
    <t>98</t>
  </si>
  <si>
    <t>976085411</t>
  </si>
  <si>
    <t>Vybourání drobných zámečnických a jiných konstrukcí kanalizačních rámů litinových, z rýhovaného plechu nebo betonových včetně poklopů nebo mříží, plochy přes 0,60 m2</t>
  </si>
  <si>
    <t>-497820884</t>
  </si>
  <si>
    <t>99</t>
  </si>
  <si>
    <t>977211121</t>
  </si>
  <si>
    <t>Řezání konstrukcí stěnovou pilou z cihel nebo tvárnic hloubka řezu do 200 mm</t>
  </si>
  <si>
    <t>-1436826272</t>
  </si>
  <si>
    <t>pro otvor 800/2020</t>
  </si>
  <si>
    <t>2,02*2*1,15</t>
  </si>
  <si>
    <t>pro otvor 1600/2020</t>
  </si>
  <si>
    <t>rozšíření dveřního otvoru</t>
  </si>
  <si>
    <t>2,0*1,15</t>
  </si>
  <si>
    <t>2,855*1,15</t>
  </si>
  <si>
    <t>100</t>
  </si>
  <si>
    <t>978011141</t>
  </si>
  <si>
    <t>Otlučení vápenných nebo vápenocementových omítek vnitřních ploch stropů, v rozsahu přes 10 do 30 %</t>
  </si>
  <si>
    <t>1877674896</t>
  </si>
  <si>
    <t>101</t>
  </si>
  <si>
    <t>978011191</t>
  </si>
  <si>
    <t>Otlučení vápenných nebo vápenocementových omítek vnitřních ploch stropů, v rozsahu přes 50 do 100 %</t>
  </si>
  <si>
    <t>969566142</t>
  </si>
  <si>
    <t>3,87+10,8+10,54+26,66+17,57+1,54+3,3</t>
  </si>
  <si>
    <t>102</t>
  </si>
  <si>
    <t>978013141</t>
  </si>
  <si>
    <t>Otlučení vápenných nebo vápenocementových omítek vnitřních ploch stěn s vyškrabáním spar, s očištěním zdiva, v rozsahu přes 10 do 30 %</t>
  </si>
  <si>
    <t>1080287238</t>
  </si>
  <si>
    <t>dotčené místnosti</t>
  </si>
  <si>
    <t>v rozsahu zakalkulováno i zapravení ostění po výměně výplní otvorů</t>
  </si>
  <si>
    <t xml:space="preserve">101, 102, 106, 107, </t>
  </si>
  <si>
    <t>2*(1,157+5,552+0,35-0,504)*2,774</t>
  </si>
  <si>
    <t>-(0,8*2,2+0,8*2,0)</t>
  </si>
  <si>
    <t>(3,287+2,449+1,268+0,183+0,952+0,606+1,85+0,788)*2,774</t>
  </si>
  <si>
    <t>-(0,65*2,0+0,942*2,0+1,15*2,2+1,8*1,2+2,45*2,0)</t>
  </si>
  <si>
    <t>(4,662*2+0,083+0,726+0,05+0,8+2,234+0,56+1,494+0,5*2+1,324+0,511)*2,77</t>
  </si>
  <si>
    <t>-(2,35*1,2+0,65*2,0+0,8*2,02+0,726*2,02-1,494*2,2)</t>
  </si>
  <si>
    <t>0,527*(1,494+2,25*2)</t>
  </si>
  <si>
    <t>2*(4,464*2+2,171*2)</t>
  </si>
  <si>
    <t>-(0,974*0,6+1,5*2,0-1,494*2,2)</t>
  </si>
  <si>
    <t>0,311*(0,685+2,25*2)</t>
  </si>
  <si>
    <t>č. m. 101</t>
  </si>
  <si>
    <t>2,77*(0,893+0,169+0,183+0,952+0,606+0,2+0,942+5,207+1,096+0,172+3,287)</t>
  </si>
  <si>
    <t>-(0,8*2,0+0,85*2,0+0,942*2,0+0,7*2,0+0,71*2,0)</t>
  </si>
  <si>
    <t>č. m. 108</t>
  </si>
  <si>
    <t>2,77*(0,942+1,04+0,862+2,991+0,433+0,853+1,324+1,57+0,554+1,352+1,8+1,17+1,25+0,073+2,518+0,945)</t>
  </si>
  <si>
    <t>-(1,15*2,2+1,8*1,2+2,45*2,0+0,65*2,0+0,942*2,0)</t>
  </si>
  <si>
    <t>č.m.103</t>
  </si>
  <si>
    <t>sz</t>
  </si>
  <si>
    <t>0,77*(1,41*2-1,203-0,71+1,922)</t>
  </si>
  <si>
    <t>č.m.104</t>
  </si>
  <si>
    <t>0,77*(1,2+0,34+0,9+0,458+0,9)</t>
  </si>
  <si>
    <t>č.m.105</t>
  </si>
  <si>
    <t>0,77*(0,6*2+2,118-0,726)</t>
  </si>
  <si>
    <t>-0,7*2,0*2</t>
  </si>
  <si>
    <t>201, 202, 203, 208</t>
  </si>
  <si>
    <t>2*(2,538+0,18+1,4+2,386+1,28+0,95+1,661)*2,855</t>
  </si>
  <si>
    <t>(2*(1,75+1,837)+2,565+2,538)*2,855</t>
  </si>
  <si>
    <t>2*(3,867*2+1,1262*2+1,704+0,25*2)*2,855</t>
  </si>
  <si>
    <t>2*(0,93+3,542+3,654+4,819+0,67)*2,855</t>
  </si>
  <si>
    <t>-(0,8*2,0*2+0,7*2,0*2+0,8*2,0*2+0,85*2,0*2)</t>
  </si>
  <si>
    <t>0,215*(2,55*4+2,639+0,91+0,853)</t>
  </si>
  <si>
    <t>0,855*(2,007+1,862*2)</t>
  </si>
  <si>
    <t>0,855*1,7</t>
  </si>
  <si>
    <t>1,655*1,281</t>
  </si>
  <si>
    <t>0,855*(1,875*2+1,976)</t>
  </si>
  <si>
    <t>č.m 208</t>
  </si>
  <si>
    <t>-0,6*(0,6+3,0)</t>
  </si>
  <si>
    <t>nezměřitelné 5%</t>
  </si>
  <si>
    <t>453,237/100*5</t>
  </si>
  <si>
    <t>103</t>
  </si>
  <si>
    <t>978013191</t>
  </si>
  <si>
    <t>Otlučení vápenných nebo vápenocementových omítek vnitřních ploch stěn s vyškrabáním spar, s očištěním zdiva, v rozsahu přes 50 do 100 %</t>
  </si>
  <si>
    <t>-114961588</t>
  </si>
  <si>
    <t>S101</t>
  </si>
  <si>
    <t>2,657*(1,054+2,666+0,31*2+0,906+1,013+9*0,3)*2</t>
  </si>
  <si>
    <t>-(1,0*0,5+0,95*2,0*2)</t>
  </si>
  <si>
    <t>S102</t>
  </si>
  <si>
    <t>2,657*(2,834*2+(0,183+1,054+2,488)*2)</t>
  </si>
  <si>
    <t>-(0,9*2,0+0,8*2,0+0,95*2,0)</t>
  </si>
  <si>
    <t>0,35*(0,95+2,1*2)</t>
  </si>
  <si>
    <t>S103</t>
  </si>
  <si>
    <t>2,657*(0,35*2+3,793*2+(0,436+1,661+0,631)*2+0,37*2)</t>
  </si>
  <si>
    <t>-(1,0*0,5+0,9*2,0)</t>
  </si>
  <si>
    <t>S104</t>
  </si>
  <si>
    <t>2,657*((3,431+0,675)*2+0,32*4+(1,473+0,621+1,78+0,621+1,728+0,369)*2)</t>
  </si>
  <si>
    <t>0,35*(2,1*2*2+1,0+0,9)</t>
  </si>
  <si>
    <t>-(0,5*1,0*2+0,9*2,0+0,8*2,0+0,5*0,7)</t>
  </si>
  <si>
    <t>S105</t>
  </si>
  <si>
    <t>2,657*(4,395*2+0,679*2+3,244*2+0,31*2)</t>
  </si>
  <si>
    <t>-(1,286*2,0+0,9*2,0+0,95*2,0)</t>
  </si>
  <si>
    <t>průvlaky</t>
  </si>
  <si>
    <t>0,45*(0,679*6+3,244*7+2,794*4+0,906*6+3,117+(3,117+0,675)*10+3,793*5)</t>
  </si>
  <si>
    <t>256,055/100*5</t>
  </si>
  <si>
    <t>2,0*(1,41*2-1,203-0,71+1,922)</t>
  </si>
  <si>
    <t>2,0*(1,2+0,34+0,9+0,458+0,9)</t>
  </si>
  <si>
    <t>2,0*(0,6*2+2,118-0,726)</t>
  </si>
  <si>
    <t>0,6*(0,6+1,8)</t>
  </si>
  <si>
    <t>2,0*(2,007+1,862*2)</t>
  </si>
  <si>
    <t>-0,7*2,0</t>
  </si>
  <si>
    <t>1,2*(0,927+1,9)</t>
  </si>
  <si>
    <t>2,0*1,7</t>
  </si>
  <si>
    <t>1,2*1,281</t>
  </si>
  <si>
    <t>2,0*(1,875*2+1,976)</t>
  </si>
  <si>
    <t>0,6*(0,6+3,0)</t>
  </si>
  <si>
    <t>104</t>
  </si>
  <si>
    <t>978035117</t>
  </si>
  <si>
    <t>Odstranění tenkovrstvých omítek nebo štuku tloušťky do 2 mm obroušením, rozsahu přes 50 do 100%</t>
  </si>
  <si>
    <t>219784856</t>
  </si>
  <si>
    <t>105</t>
  </si>
  <si>
    <t>978057351</t>
  </si>
  <si>
    <t>Odsekání obkladů schodišťových konstrukcí z dlaždic keramických stupnic</t>
  </si>
  <si>
    <t>-678840162</t>
  </si>
  <si>
    <t>1,157*9</t>
  </si>
  <si>
    <t>1,21*18</t>
  </si>
  <si>
    <t>106</t>
  </si>
  <si>
    <t>978057361</t>
  </si>
  <si>
    <t>Odsekání obkladů schodišťových konstrukcí z dlaždic keramických podstupnic</t>
  </si>
  <si>
    <t>263142671</t>
  </si>
  <si>
    <t>podstupnice</t>
  </si>
  <si>
    <t>107</t>
  </si>
  <si>
    <t>978059541</t>
  </si>
  <si>
    <t>Odsekání obkladů stěn včetně otlučení podkladní omítky až na zdivo z obkládaček vnitřních, z jakýchkoliv materiálů, plochy přes 1 m2</t>
  </si>
  <si>
    <t>-293640632</t>
  </si>
  <si>
    <t>1,5*(0,254+0,175+0,76)</t>
  </si>
  <si>
    <t>1,6*(0,25+0,66)</t>
  </si>
  <si>
    <t>1,6*(3,063)</t>
  </si>
  <si>
    <t>1,6*1,0*2</t>
  </si>
  <si>
    <t>108</t>
  </si>
  <si>
    <t>995_007.01</t>
  </si>
  <si>
    <t>Zakrývání stávajících a nově osazených kcí folii - ochrana před poškozením po dobu výstavby</t>
  </si>
  <si>
    <t>-757076227</t>
  </si>
  <si>
    <t>234,003*2</t>
  </si>
  <si>
    <t>109</t>
  </si>
  <si>
    <t>996_R_HZS_01P</t>
  </si>
  <si>
    <t>Nezměřitelné práce</t>
  </si>
  <si>
    <t>hod</t>
  </si>
  <si>
    <t>404756915</t>
  </si>
  <si>
    <t>110</t>
  </si>
  <si>
    <t>996_R_HZS_01P_MAT</t>
  </si>
  <si>
    <t>Nezměřitelné práce - materiál</t>
  </si>
  <si>
    <t>1602105438</t>
  </si>
  <si>
    <t>111</t>
  </si>
  <si>
    <t>996_R_HZS_01PŘ</t>
  </si>
  <si>
    <t>Nezměřitelné práce - zednické přípomoci pro řemesla, neuvedené v rozpočtech profesí</t>
  </si>
  <si>
    <t>-796424607</t>
  </si>
  <si>
    <t>112</t>
  </si>
  <si>
    <t>997013152</t>
  </si>
  <si>
    <t>Vnitrostaveništní doprava suti a vybouraných hmot vodorovně do 50 m svisle s omezením mechanizace pro budovy a haly výšky přes 6 do 9 m</t>
  </si>
  <si>
    <t>-1669737729</t>
  </si>
  <si>
    <t>113</t>
  </si>
  <si>
    <t>997013501</t>
  </si>
  <si>
    <t>Odvoz suti a vybouraných hmot na skládku nebo meziskládku se složením, na vzdálenost do 1 km</t>
  </si>
  <si>
    <t>1907805796</t>
  </si>
  <si>
    <t>114</t>
  </si>
  <si>
    <t>997013509</t>
  </si>
  <si>
    <t>Odvoz suti a vybouraných hmot na skládku nebo meziskládku se složením, na vzdálenost Příplatek k ceně za každý další i započatý 1 km přes 1 km</t>
  </si>
  <si>
    <t>-331929028</t>
  </si>
  <si>
    <t>104,123*19 "Přepočtené koeficientem množství</t>
  </si>
  <si>
    <t>115</t>
  </si>
  <si>
    <t>997013631</t>
  </si>
  <si>
    <t>Poplatek za uložení stavebního odpadu na skládce (skládkovné) směsného stavebního a demoličního zatříděného do Katalogu odpadů pod kódem 17 09 04</t>
  </si>
  <si>
    <t>-1555993279</t>
  </si>
  <si>
    <t>116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</si>
  <si>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</si>
  <si>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</si>
  <si>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2049073611</t>
  </si>
  <si>
    <t>PSV</t>
  </si>
  <si>
    <t>Práce a dodávky PSV</t>
  </si>
  <si>
    <t>711</t>
  </si>
  <si>
    <t>Izolace proti vodě, vlhkosti a plynům</t>
  </si>
  <si>
    <t>117</t>
  </si>
  <si>
    <t>711122131</t>
  </si>
  <si>
    <t>Provedení izolace proti zemní vlhkosti natěradly a tmely za horka na ploše svislé S nátěrem asfaltovým</t>
  </si>
  <si>
    <t>-642727757</t>
  </si>
  <si>
    <t>(1,1+1,654+0,5)*10,5*1,02</t>
  </si>
  <si>
    <t>(1,1+1,934+0,5)*10,5*1,02</t>
  </si>
  <si>
    <t>((3,034+2,754)/2+0,5)*10,0*1,02</t>
  </si>
  <si>
    <t>118</t>
  </si>
  <si>
    <t>11163150</t>
  </si>
  <si>
    <t>lak penetrační asfaltový</t>
  </si>
  <si>
    <t>1441547808</t>
  </si>
  <si>
    <t>119,966*0,4*1,02/1000</t>
  </si>
  <si>
    <t>119</t>
  </si>
  <si>
    <t>711462104</t>
  </si>
  <si>
    <t>Provedení izolace proti povrchové a podpovrchové tlakové vodě fóliemi na ploše svislé S položenou do asfaltového podkladu natavením</t>
  </si>
  <si>
    <t>-1656523901</t>
  </si>
  <si>
    <t>119,966*2</t>
  </si>
  <si>
    <t>120</t>
  </si>
  <si>
    <t>DEK.1010151880</t>
  </si>
  <si>
    <t>GLASTEK 40 SPECIAL MINERAL (role/7,5m2)</t>
  </si>
  <si>
    <t>-356189494</t>
  </si>
  <si>
    <t>239,932/2*1,15</t>
  </si>
  <si>
    <t>121</t>
  </si>
  <si>
    <t>DEK.1010151220</t>
  </si>
  <si>
    <t>ELASTEK 40 SPECIAL MINERAL (role/7,5m2)</t>
  </si>
  <si>
    <t>592075254</t>
  </si>
  <si>
    <t>122</t>
  </si>
  <si>
    <t>711491272</t>
  </si>
  <si>
    <t>Provedení izolace proti povrchové a podpovrchové tlakové vodě ostatní na ploše svislé S z textilií, vrstva ochranná</t>
  </si>
  <si>
    <t>-587252591</t>
  </si>
  <si>
    <t>119,966</t>
  </si>
  <si>
    <t>-0,4*(10,5*2+10,0)*1,02</t>
  </si>
  <si>
    <t>123</t>
  </si>
  <si>
    <t>-1357150287</t>
  </si>
  <si>
    <t>107,318*1,15 "Přepočtené koeficientem množství</t>
  </si>
  <si>
    <t>124</t>
  </si>
  <si>
    <t>711491273</t>
  </si>
  <si>
    <t>Provedení izolace proti povrchové a podpovrchové tlakové vodě ostatní na ploše svislé S z nopové fólie</t>
  </si>
  <si>
    <t>-1020971352</t>
  </si>
  <si>
    <t>125</t>
  </si>
  <si>
    <t>DEK.2640225060</t>
  </si>
  <si>
    <t>DEKDREN G8-prof.fólie s textilií,š.2m(40m2/bal.)</t>
  </si>
  <si>
    <t>41566275</t>
  </si>
  <si>
    <t>119,966*1,15</t>
  </si>
  <si>
    <t>-0,4*(10,5*2+10,0)*1,02*1,15</t>
  </si>
  <si>
    <t>126</t>
  </si>
  <si>
    <t>998711102</t>
  </si>
  <si>
    <t>Přesun hmot tonážní pro izolace proti vodě, vlhkosti a plynům v objektech výšky do 12 m</t>
  </si>
  <si>
    <t>-1668008582</t>
  </si>
  <si>
    <t>713</t>
  </si>
  <si>
    <t>Izolace tepelné</t>
  </si>
  <si>
    <t>127</t>
  </si>
  <si>
    <t>713131141</t>
  </si>
  <si>
    <t>Montáž tepelné izolace stěn rohožemi, pásy, deskami, dílci, bloky (izolační materiál ve specifikaci) lepením celoplošně</t>
  </si>
  <si>
    <t>2098427582</t>
  </si>
  <si>
    <t>128</t>
  </si>
  <si>
    <t>28376444</t>
  </si>
  <si>
    <t>deska z polystyrénu XPS, hrana rovná a strukturovaný povrch 300kPa tl 120mm</t>
  </si>
  <si>
    <t>1954963098</t>
  </si>
  <si>
    <t>104,156*1,02 "Přepočtené koeficientem množství</t>
  </si>
  <si>
    <t>129</t>
  </si>
  <si>
    <t>998713102</t>
  </si>
  <si>
    <t>Přesun hmot tonážní pro izolace tepelné v objektech v do 12 m</t>
  </si>
  <si>
    <t>1609751567</t>
  </si>
  <si>
    <t>721</t>
  </si>
  <si>
    <t>Zdravotechnika - vnitřní kanalizace</t>
  </si>
  <si>
    <t>130</t>
  </si>
  <si>
    <t>721211611</t>
  </si>
  <si>
    <t>Vtok dvorní se svislým odtokem a zápachovou klapkou DN 110/160 mříž litina 226x226</t>
  </si>
  <si>
    <t>-517197337</t>
  </si>
  <si>
    <t>764</t>
  </si>
  <si>
    <t>Konstrukce klempířské</t>
  </si>
  <si>
    <t>131</t>
  </si>
  <si>
    <t>764214603.LND</t>
  </si>
  <si>
    <t>Oplechování horních ploch a atik bez rohů LINDAB FOP-CL mechanicky kotvené rš 250 mm</t>
  </si>
  <si>
    <t>338934492</t>
  </si>
  <si>
    <t>výrobky PSV . klempířské výrobky</t>
  </si>
  <si>
    <t>KL-11</t>
  </si>
  <si>
    <t>30,5</t>
  </si>
  <si>
    <t>132</t>
  </si>
  <si>
    <t>764216603.LND</t>
  </si>
  <si>
    <t>Oplechování rovných parapetů LINDAB FOP-CL mechanicky kotvené rš 250 mm</t>
  </si>
  <si>
    <t>-539052686</t>
  </si>
  <si>
    <t>KL-01</t>
  </si>
  <si>
    <t>1,85</t>
  </si>
  <si>
    <t>KL-02</t>
  </si>
  <si>
    <t>1,8</t>
  </si>
  <si>
    <t>KL-03</t>
  </si>
  <si>
    <t>3*0,575</t>
  </si>
  <si>
    <t>KL-04</t>
  </si>
  <si>
    <t>4*0,9</t>
  </si>
  <si>
    <t>KL-05</t>
  </si>
  <si>
    <t>2,35</t>
  </si>
  <si>
    <t>KL-06</t>
  </si>
  <si>
    <t>2,4</t>
  </si>
  <si>
    <t>KL-07</t>
  </si>
  <si>
    <t>0,565</t>
  </si>
  <si>
    <t>KL-08</t>
  </si>
  <si>
    <t>2*1,5</t>
  </si>
  <si>
    <t>KL-09</t>
  </si>
  <si>
    <t>1,1</t>
  </si>
  <si>
    <t>KL-10</t>
  </si>
  <si>
    <t>2*1,75</t>
  </si>
  <si>
    <t>133</t>
  </si>
  <si>
    <t>764216604.LND</t>
  </si>
  <si>
    <t>Oplechování rovných parapetů LINDAB FOP-CL mechanicky kotvené rš 330 mm</t>
  </si>
  <si>
    <t>620654632</t>
  </si>
  <si>
    <t>KL-12</t>
  </si>
  <si>
    <t>4*0,92</t>
  </si>
  <si>
    <t>KL-13</t>
  </si>
  <si>
    <t>0,62</t>
  </si>
  <si>
    <t>134</t>
  </si>
  <si>
    <t>998764102</t>
  </si>
  <si>
    <t>Přesun hmot tonážní pro konstrukce klempířské v objektech v do 12 m</t>
  </si>
  <si>
    <t>-2010164667</t>
  </si>
  <si>
    <t>766</t>
  </si>
  <si>
    <t>Konstrukce truhlářské</t>
  </si>
  <si>
    <t>135</t>
  </si>
  <si>
    <t>766-R</t>
  </si>
  <si>
    <t>Dodávka a montáž kuchyňské linky délky cca 2 m, bez spotřebičů (horní i spodní díl) dle požadavků investora</t>
  </si>
  <si>
    <t>930633760</t>
  </si>
  <si>
    <t>dodávka včetně nerezového dřezu, baterie a jejich dopojení</t>
  </si>
  <si>
    <t>136</t>
  </si>
  <si>
    <t>998766202</t>
  </si>
  <si>
    <t>Přesun hmot pro konstrukce truhlářské stanovený procentní sazbou (%) z ceny vodorovná dopravní vzdálenost do 50 m v objektech výšky přes 6 do 12 m</t>
  </si>
  <si>
    <t>%</t>
  </si>
  <si>
    <t>903978673</t>
  </si>
  <si>
    <t>137</t>
  </si>
  <si>
    <t>D-01</t>
  </si>
  <si>
    <t>D + M dveří 1kř 800/2000, vč. dodávky OK zárubně - kompletně dle výkresu Výrobky PSV - dveře</t>
  </si>
  <si>
    <t>ks</t>
  </si>
  <si>
    <t>-472827163</t>
  </si>
  <si>
    <t>138</t>
  </si>
  <si>
    <t>D-02</t>
  </si>
  <si>
    <t>967377362</t>
  </si>
  <si>
    <t>139</t>
  </si>
  <si>
    <t>D-03</t>
  </si>
  <si>
    <t>D + M dveří 1kř 700/1970, vč. dodávky OK zárubně - kompletně dle výkresu Výrobky PSV - dveře</t>
  </si>
  <si>
    <t>502807207</t>
  </si>
  <si>
    <t>140</t>
  </si>
  <si>
    <t>D-04</t>
  </si>
  <si>
    <t>D + M dveří 1kř 650/2000, vč. dodávkyí OK zárubně - kompletně dle výkresu Výrobky PSV - dveře</t>
  </si>
  <si>
    <t>1818326726</t>
  </si>
  <si>
    <t>141</t>
  </si>
  <si>
    <t>D-05</t>
  </si>
  <si>
    <t>D + M dveří vnějších plastových 1kř 800/2200, zárubeň, kování - kompletně dle výkresu Výrobky PSV - dveře</t>
  </si>
  <si>
    <t>352540883</t>
  </si>
  <si>
    <t>142</t>
  </si>
  <si>
    <t>D-06</t>
  </si>
  <si>
    <t>D + M dveří vnějších plastových 2kř 2*575/2200, zárubeň, kování - kompletně dle výkresu Výrobky PSV - dveře</t>
  </si>
  <si>
    <t>1036507306</t>
  </si>
  <si>
    <t>143</t>
  </si>
  <si>
    <t>D-07</t>
  </si>
  <si>
    <t>D + M dveří 2kř 2*750/1970, zárubeň, kování - kompletně dle výkresu Výrobky PSV - dveře</t>
  </si>
  <si>
    <t>-851297907</t>
  </si>
  <si>
    <t>144</t>
  </si>
  <si>
    <t>D-08</t>
  </si>
  <si>
    <t>853203867</t>
  </si>
  <si>
    <t>145</t>
  </si>
  <si>
    <t>O-01</t>
  </si>
  <si>
    <t>D + M plastového okna 1850/1200 - kompletně dle výkresu Výrobky PSV - okna</t>
  </si>
  <si>
    <t>1027912250</t>
  </si>
  <si>
    <t>146</t>
  </si>
  <si>
    <t>O-02</t>
  </si>
  <si>
    <t>-1036302190</t>
  </si>
  <si>
    <t>147</t>
  </si>
  <si>
    <t>O-03</t>
  </si>
  <si>
    <t>D + M plastového okna 575/900 - kompletně dle výkresu Výrobky PSV - okna</t>
  </si>
  <si>
    <t>-527989683</t>
  </si>
  <si>
    <t>148</t>
  </si>
  <si>
    <t>O-04</t>
  </si>
  <si>
    <t>D + M plastového okna 900/1200 - kompletně dle výkresu Výrobky PSV - okna</t>
  </si>
  <si>
    <t>658293487</t>
  </si>
  <si>
    <t>149</t>
  </si>
  <si>
    <t>O-05</t>
  </si>
  <si>
    <t>D + M plastového okna 2350/1200 - kompletně dle výkresu Výrobky PSV - okna</t>
  </si>
  <si>
    <t>-1587425092</t>
  </si>
  <si>
    <t>150</t>
  </si>
  <si>
    <t>O-06</t>
  </si>
  <si>
    <t>D + M plastového okna 2400/1200 - kompletně dle výkresu Výrobky PSV - okna</t>
  </si>
  <si>
    <t>849277293</t>
  </si>
  <si>
    <t>151</t>
  </si>
  <si>
    <t>O-07</t>
  </si>
  <si>
    <t>D + M plastového okna 900/1500 - kompletně dle výkresu Výrobky PSV - okna</t>
  </si>
  <si>
    <t>605039501</t>
  </si>
  <si>
    <t>152</t>
  </si>
  <si>
    <t>O-08</t>
  </si>
  <si>
    <t>D + M plastového okna 565/900 - kompletně dle výkresu Výrobky PSV - okna</t>
  </si>
  <si>
    <t>-81208235</t>
  </si>
  <si>
    <t>153</t>
  </si>
  <si>
    <t>O-09</t>
  </si>
  <si>
    <t>D + M plastového okna 1500/1500 - kompletně dle výkresu Výrobky PSV - okna</t>
  </si>
  <si>
    <t>-1609184136</t>
  </si>
  <si>
    <t>154</t>
  </si>
  <si>
    <t>O-10</t>
  </si>
  <si>
    <t>D + M plastového okna 1750/1500 - kompletně dle výkresu Výrobky PSV - okna</t>
  </si>
  <si>
    <t>1782430641</t>
  </si>
  <si>
    <t>155</t>
  </si>
  <si>
    <t>O-11</t>
  </si>
  <si>
    <t>D + M plastového okna 1100/2400 - kompletně dle výkresu Výrobky PSV - okna</t>
  </si>
  <si>
    <t>-1152172508</t>
  </si>
  <si>
    <t>156</t>
  </si>
  <si>
    <t>O-12</t>
  </si>
  <si>
    <t>D + M plastového okna 1000/500 - kompletně dle výkresu Výrobky PSV - okna</t>
  </si>
  <si>
    <t>-996390896</t>
  </si>
  <si>
    <t>157</t>
  </si>
  <si>
    <t>O-13</t>
  </si>
  <si>
    <t>D + M plastového okna 700/500 - kompletně dle výkresu Výrobky PSV - okna</t>
  </si>
  <si>
    <t>-749502679</t>
  </si>
  <si>
    <t>767</t>
  </si>
  <si>
    <t>Konstrukce zámečnické</t>
  </si>
  <si>
    <t>158</t>
  </si>
  <si>
    <t>767_01</t>
  </si>
  <si>
    <t>D + M anglického dvorku vč. kompletních stavebních přípomocí</t>
  </si>
  <si>
    <t>1127644354</t>
  </si>
  <si>
    <t>D.1.1.12 - komplet, včetně dopojení do drenáže</t>
  </si>
  <si>
    <t>159</t>
  </si>
  <si>
    <t>767584522</t>
  </si>
  <si>
    <t>Montáž kovových podhledů kazetových, na nosný rošt do betonové konstrukce, z kazet vel. 600 x 600 mm</t>
  </si>
  <si>
    <t>-1498588443</t>
  </si>
  <si>
    <t>kalkulovat vč. všech příplatků, pomocných profilů, přípravy na osazení koncových prvků atd</t>
  </si>
  <si>
    <t>legenda 09, 10</t>
  </si>
  <si>
    <t>101-106, 108</t>
  </si>
  <si>
    <t>6,25+8,37+6,3+3,1+5,64+17,72+22,87</t>
  </si>
  <si>
    <t>160</t>
  </si>
  <si>
    <t>59030583</t>
  </si>
  <si>
    <t>podhled kazetový bez děrování, skrytá hrana tl 10 mm 600x600mm</t>
  </si>
  <si>
    <t>1581786130</t>
  </si>
  <si>
    <t>150,2*1,15</t>
  </si>
  <si>
    <t>161</t>
  </si>
  <si>
    <t>767662110</t>
  </si>
  <si>
    <t>Montáž mříží pevných šroubovaných</t>
  </si>
  <si>
    <t>-1018468258</t>
  </si>
  <si>
    <t>Dle PD - O-01, O-02, O-03, O-04, O-05 - žárově zinkované</t>
  </si>
  <si>
    <t>před výrobou nutné přesné zaměření</t>
  </si>
  <si>
    <t>162</t>
  </si>
  <si>
    <t>76766-R</t>
  </si>
  <si>
    <t>mříž okenní</t>
  </si>
  <si>
    <t>1883457211</t>
  </si>
  <si>
    <t>11*1,2</t>
  </si>
  <si>
    <t>163</t>
  </si>
  <si>
    <t>998767102</t>
  </si>
  <si>
    <t>Přesun hmot tonážní pro zámečnické konstrukce v objektech v do 12 m</t>
  </si>
  <si>
    <t>-765050195</t>
  </si>
  <si>
    <t>771</t>
  </si>
  <si>
    <t>Podlahy z dlaždic</t>
  </si>
  <si>
    <t>164</t>
  </si>
  <si>
    <t>771121011</t>
  </si>
  <si>
    <t>Příprava podkladu před provedením dlažby nátěr penetrační na podlahu</t>
  </si>
  <si>
    <t>-1558044731</t>
  </si>
  <si>
    <t>165</t>
  </si>
  <si>
    <t>771274113</t>
  </si>
  <si>
    <t>Montáž obkladů schodišť z dlaždic keramických lepených flexibilním lepidlem stupnic hladkých, šířky přes 250 do 300 mm</t>
  </si>
  <si>
    <t>1946676529</t>
  </si>
  <si>
    <t>18*1,21</t>
  </si>
  <si>
    <t>166</t>
  </si>
  <si>
    <t>771274232</t>
  </si>
  <si>
    <t>Montáž obkladů schodišť z dlaždic keramických lepených flexibilním lepidlem podstupnic hladkých, výšky přes 150 do 200 mm</t>
  </si>
  <si>
    <t>176149987</t>
  </si>
  <si>
    <t>167</t>
  </si>
  <si>
    <t>59761339.1</t>
  </si>
  <si>
    <t>schodová tvarovka šířky 300mm</t>
  </si>
  <si>
    <t>CS ÚRS 2020 01</t>
  </si>
  <si>
    <t>1114063164</t>
  </si>
  <si>
    <t>168</t>
  </si>
  <si>
    <t>771474113</t>
  </si>
  <si>
    <t>Montáž soklů z dlaždic keramických lepených flexibilním lepidlem rovných, výšky přes 90 do 120 mm</t>
  </si>
  <si>
    <t>-1076791208</t>
  </si>
  <si>
    <t>2*(1,157+5,552+0,35-0,504)</t>
  </si>
  <si>
    <t>(3,287+2,449+1,268+0,183+0,952+0,606+1,85+0,788)</t>
  </si>
  <si>
    <t>(4,662*2+0,083+0,726+0,05+0,8+2,234+0,56+1,494+0,5*2+1,324+0,511)</t>
  </si>
  <si>
    <t>2*(2,538+0,18+1,4+2,386+1,28+0,95+1,661)</t>
  </si>
  <si>
    <t>2*(1,75+1,837)+2,565+2,538</t>
  </si>
  <si>
    <t>2*(3,867*2+1,1262*2+1,704+0,25*2)</t>
  </si>
  <si>
    <t>2*(0,93+3,542+3,654+4,819+0,67)</t>
  </si>
  <si>
    <t>169</t>
  </si>
  <si>
    <t>771574115</t>
  </si>
  <si>
    <t>Montáž podlah z dlaždic keramických lepených flexibilním lepidlem maloformátových hladkých přes 22 do 25 ks/m2</t>
  </si>
  <si>
    <t>-219101446</t>
  </si>
  <si>
    <t>170</t>
  </si>
  <si>
    <t>LSS.DAR26720</t>
  </si>
  <si>
    <t>dlaždice slinutá Extra, 198 x 198 x 10 mm</t>
  </si>
  <si>
    <t>2027189764</t>
  </si>
  <si>
    <t>153,817/100*10*1,15</t>
  </si>
  <si>
    <t>137,24*1,15</t>
  </si>
  <si>
    <t>171</t>
  </si>
  <si>
    <t>771577111</t>
  </si>
  <si>
    <t>Montáž podlah z dlaždic keramických lepených flexibilním lepidlem Příplatek k cenám za plochu do 5 m2 jednotlivě</t>
  </si>
  <si>
    <t>1106406555</t>
  </si>
  <si>
    <t>3,1</t>
  </si>
  <si>
    <t>3,74+1,72</t>
  </si>
  <si>
    <t>172</t>
  </si>
  <si>
    <t>771577123</t>
  </si>
  <si>
    <t>Montáž podlah z dlaždic keramických lepených flexibilním rychletuhnoucím lepidlem Příplatek k cenám za spárování cement bílý</t>
  </si>
  <si>
    <t>1733830547</t>
  </si>
  <si>
    <t>137,24</t>
  </si>
  <si>
    <t>173</t>
  </si>
  <si>
    <t>771591112</t>
  </si>
  <si>
    <t>Izolace podlahy pod dlažbu nátěrem nebo stěrkou ve dvou vrstvách</t>
  </si>
  <si>
    <t>-889204479</t>
  </si>
  <si>
    <t>3,74+1,72+5,71+7,65</t>
  </si>
  <si>
    <t>174</t>
  </si>
  <si>
    <t>771591115</t>
  </si>
  <si>
    <t>Podlahy - dokončovací práce spárování silikonem</t>
  </si>
  <si>
    <t>-1489562971</t>
  </si>
  <si>
    <t>výměra odměřena kreslícím programem</t>
  </si>
  <si>
    <t>29,56</t>
  </si>
  <si>
    <t>32,65</t>
  </si>
  <si>
    <t>175</t>
  </si>
  <si>
    <t>998771102</t>
  </si>
  <si>
    <t>Přesun hmot tonážní pro podlahy z dlaždic v objektech v do 12 m</t>
  </si>
  <si>
    <t>-2026255209</t>
  </si>
  <si>
    <t>773</t>
  </si>
  <si>
    <t>Podlahy z litého teraca</t>
  </si>
  <si>
    <t>176</t>
  </si>
  <si>
    <t>773901112</t>
  </si>
  <si>
    <t>Opravy podlah z litého teraca strojní broušení povrchu</t>
  </si>
  <si>
    <t>-7689459</t>
  </si>
  <si>
    <t>177</t>
  </si>
  <si>
    <t>998773102</t>
  </si>
  <si>
    <t>Přesun hmot tonážní pro podlahy teracové lité v objektech v do 12 m</t>
  </si>
  <si>
    <t>1713140137</t>
  </si>
  <si>
    <t>776</t>
  </si>
  <si>
    <t>Podlahy povlakové</t>
  </si>
  <si>
    <t>178</t>
  </si>
  <si>
    <t>776201811</t>
  </si>
  <si>
    <t>Demontáž povlakových podlahovin lepených ručně bez podložky</t>
  </si>
  <si>
    <t>-796541661</t>
  </si>
  <si>
    <t>179</t>
  </si>
  <si>
    <t>998776102</t>
  </si>
  <si>
    <t>Přesun hmot tonážní pro podlahy povlakové v objektech v do 12 m</t>
  </si>
  <si>
    <t>-1371569904</t>
  </si>
  <si>
    <t>781</t>
  </si>
  <si>
    <t>Dokončovací práce - obklady</t>
  </si>
  <si>
    <t>180</t>
  </si>
  <si>
    <t>781121011</t>
  </si>
  <si>
    <t>Příprava podkladu před provedením obkladu nátěr penetrační na stěnu</t>
  </si>
  <si>
    <t>1909527234</t>
  </si>
  <si>
    <t>181</t>
  </si>
  <si>
    <t>781131112</t>
  </si>
  <si>
    <t>Izolace stěny pod obklad izolace nátěrem nebo stěrkou ve dvou vrstvách</t>
  </si>
  <si>
    <t>1637969929</t>
  </si>
  <si>
    <t>za obkladem na cca 30-ti% plochy</t>
  </si>
  <si>
    <t>86,293/100*30</t>
  </si>
  <si>
    <t>182</t>
  </si>
  <si>
    <t>781475112</t>
  </si>
  <si>
    <t>Montáž obkladů vnitřních stěn z dlaždic keramických lepených disperzním lepidlem nebo tmelem přes 22 do 25 ks/m2</t>
  </si>
  <si>
    <t>-1061762275</t>
  </si>
  <si>
    <t>okenní otvory neodečteny = obklad ostění a parapetu</t>
  </si>
  <si>
    <t>2,0*(1,203+1,922+0,71)</t>
  </si>
  <si>
    <t>-(0,7*2,0*3)</t>
  </si>
  <si>
    <t>2,0*(1,2+2,511)</t>
  </si>
  <si>
    <t>-(0,7*2,0)</t>
  </si>
  <si>
    <t>2,0*(0,726+2,511+2,118)</t>
  </si>
  <si>
    <t>-(0,7*2,0*2)</t>
  </si>
  <si>
    <t>č.m.102</t>
  </si>
  <si>
    <t>2,0*2,007</t>
  </si>
  <si>
    <t>2,0*(1,9*2+1,7)</t>
  </si>
  <si>
    <t>-0,7*2,0*3</t>
  </si>
  <si>
    <t>1,2*(1,281*3+0,9*4)</t>
  </si>
  <si>
    <t>-1,2*0,7*2</t>
  </si>
  <si>
    <t>2,0*1,976</t>
  </si>
  <si>
    <t>183</t>
  </si>
  <si>
    <t>LSS.WAA1N007</t>
  </si>
  <si>
    <t>obkládačka ColorONE, 198 x 198 x 6,5 mm</t>
  </si>
  <si>
    <t>813378596</t>
  </si>
  <si>
    <t>86,293*1,15</t>
  </si>
  <si>
    <t>184</t>
  </si>
  <si>
    <t>781477111</t>
  </si>
  <si>
    <t>Montáž obkladů vnitřních stěn z dlaždic keramických Příplatek k cenám za plochu do 10 m2 jednotlivě</t>
  </si>
  <si>
    <t>-1705961919</t>
  </si>
  <si>
    <t>185</t>
  </si>
  <si>
    <t>781477113</t>
  </si>
  <si>
    <t>Montáž obkladů vnitřních stěn z dlaždic keramických Příplatek k cenám za spárování cement bílý</t>
  </si>
  <si>
    <t>1680623623</t>
  </si>
  <si>
    <t>186</t>
  </si>
  <si>
    <t>781494111</t>
  </si>
  <si>
    <t>Obklad - dokončující práce profily ukončovací lepené flexibilním lepidlem rohové</t>
  </si>
  <si>
    <t>497946519</t>
  </si>
  <si>
    <t>42,56</t>
  </si>
  <si>
    <t>51,6</t>
  </si>
  <si>
    <t>187</t>
  </si>
  <si>
    <t>SKK.L8250</t>
  </si>
  <si>
    <t>lišta ukončovací oblá bílá, výška hrany 8 mm, délka 250 cm</t>
  </si>
  <si>
    <t>-949374588</t>
  </si>
  <si>
    <t>42,56/2,5*1,15</t>
  </si>
  <si>
    <t>51,6/2,5*1,15</t>
  </si>
  <si>
    <t>188</t>
  </si>
  <si>
    <t>998781102</t>
  </si>
  <si>
    <t>Přesun hmot tonážní pro obklady keramické v objektech v do 12 m</t>
  </si>
  <si>
    <t>-266876305</t>
  </si>
  <si>
    <t>783</t>
  </si>
  <si>
    <t>Dokončovací práce - nátěry</t>
  </si>
  <si>
    <t>189</t>
  </si>
  <si>
    <t>783937151</t>
  </si>
  <si>
    <t>Krycí (uzavírací) nátěr betonových podlah jednonásobný epoxidový vodou ředitelný</t>
  </si>
  <si>
    <t>1560478584</t>
  </si>
  <si>
    <t>784</t>
  </si>
  <si>
    <t>Dokončovací práce - malby a tapety</t>
  </si>
  <si>
    <t>190</t>
  </si>
  <si>
    <t>784111011</t>
  </si>
  <si>
    <t>Obroušení podkladu omítky v místnostech výšky do 3,80 m</t>
  </si>
  <si>
    <t>1329598179</t>
  </si>
  <si>
    <t>191</t>
  </si>
  <si>
    <t>784121001</t>
  </si>
  <si>
    <t>Oškrabání malby v místnostech výšky do 3,80 m</t>
  </si>
  <si>
    <t>-1593703087</t>
  </si>
  <si>
    <t>9,91*0,7</t>
  </si>
  <si>
    <t>192</t>
  </si>
  <si>
    <t>784171101</t>
  </si>
  <si>
    <t>Zakrytí nemalovaných ploch (materiál ve specifikaci) včetně pozdějšího odkrytí podlah</t>
  </si>
  <si>
    <t>1357293363</t>
  </si>
  <si>
    <t>234,003</t>
  </si>
  <si>
    <t>193</t>
  </si>
  <si>
    <t>58124844</t>
  </si>
  <si>
    <t>fólie pro malířské potřeby zakrývací tl 25µ 4x5m</t>
  </si>
  <si>
    <t>-460008873</t>
  </si>
  <si>
    <t>234,003*1,2 "Přepočtené koeficientem množství</t>
  </si>
  <si>
    <t>194</t>
  </si>
  <si>
    <t>784181101</t>
  </si>
  <si>
    <t>Penetrace podkladu jednonásobná základní akrylátová v místnostech výšky do 3,80 m</t>
  </si>
  <si>
    <t>1533056999</t>
  </si>
  <si>
    <t>925,333</t>
  </si>
  <si>
    <t>195</t>
  </si>
  <si>
    <t>784191007</t>
  </si>
  <si>
    <t>Čištění vnitřních ploch hrubý úklid po provedení malířských prací omytím podlah</t>
  </si>
  <si>
    <t>-1711733531</t>
  </si>
  <si>
    <t>196</t>
  </si>
  <si>
    <t>784211101</t>
  </si>
  <si>
    <t>Malby z malířských směsí otěruvzdorných za mokra dvojnásobné, bílé za mokra otěruvzdorné výborně v místnostech výšky do 3,80 m</t>
  </si>
  <si>
    <t>-1253508794</t>
  </si>
  <si>
    <t>786</t>
  </si>
  <si>
    <t>Dokončovací práce - čalounické úpravy</t>
  </si>
  <si>
    <t>197</t>
  </si>
  <si>
    <t>786624121</t>
  </si>
  <si>
    <t>Montáž lamelové žaluzie do oken zdvojených kovových otevíravých, sklápěcích a vyklápěcích</t>
  </si>
  <si>
    <t>769699248</t>
  </si>
  <si>
    <t>dle PD okna: O-01, O-02, O-05, O-06, O-09, O-10 (celková plocha)</t>
  </si>
  <si>
    <t>jednotlivé kusy nutno samostatně zaměřit před výrobou</t>
  </si>
  <si>
    <t>20,55</t>
  </si>
  <si>
    <t>198</t>
  </si>
  <si>
    <t>61140988</t>
  </si>
  <si>
    <t>žaluzie vnitřní lamelová manuálně ovládaná střešních oken rozměru do 66x118cm</t>
  </si>
  <si>
    <t>35001960</t>
  </si>
  <si>
    <t>O-01, O,02, O-10 - přibližné rozměry</t>
  </si>
  <si>
    <t>3+3+6</t>
  </si>
  <si>
    <t>199</t>
  </si>
  <si>
    <t>61140039</t>
  </si>
  <si>
    <t>žaluzie vnitřní lamelová manuálně ovládaná střešních oken rozměru do 78x140cm</t>
  </si>
  <si>
    <t>1085069859</t>
  </si>
  <si>
    <t>O-06, O-09 - přibližné rozměry</t>
  </si>
  <si>
    <t>3+4</t>
  </si>
  <si>
    <t>200</t>
  </si>
  <si>
    <t>61140038</t>
  </si>
  <si>
    <t>žaluzie vnitřní lamelová manuálně ovládaná střešních oken rozměru do 78x118cm</t>
  </si>
  <si>
    <t>194914863</t>
  </si>
  <si>
    <t>O-05 - přibližné rozměry</t>
  </si>
  <si>
    <t>201</t>
  </si>
  <si>
    <t>998786102</t>
  </si>
  <si>
    <t>Přesun hmot tonážní pro čalounické úpravy v objektech v do 12 m</t>
  </si>
  <si>
    <t>90947667</t>
  </si>
  <si>
    <t>787</t>
  </si>
  <si>
    <t>Dokončovací práce - zasklívání</t>
  </si>
  <si>
    <t>202</t>
  </si>
  <si>
    <t>787911115</t>
  </si>
  <si>
    <t>Montáž neprůhledné fólie na sklo</t>
  </si>
  <si>
    <t>159479692</t>
  </si>
  <si>
    <t>dle PD O-03, O-04, O-07, O-08</t>
  </si>
  <si>
    <t>6,75</t>
  </si>
  <si>
    <t>203</t>
  </si>
  <si>
    <t>63479012</t>
  </si>
  <si>
    <t>fólie na sklo nereflexní kouřová 43%</t>
  </si>
  <si>
    <t>-689828222</t>
  </si>
  <si>
    <t>folie neprůhledná, mléčná</t>
  </si>
  <si>
    <t>204</t>
  </si>
  <si>
    <t>998787102</t>
  </si>
  <si>
    <t>Přesun hmot tonážní pro zasklívání v objektech v do 12 m</t>
  </si>
  <si>
    <t>-932451313</t>
  </si>
  <si>
    <t>02 - EL</t>
  </si>
  <si>
    <t>2-1 - SILNOPROUD</t>
  </si>
  <si>
    <t>HSV - HSV</t>
  </si>
  <si>
    <t xml:space="preserve">    997 - Přesun sutě</t>
  </si>
  <si>
    <t xml:space="preserve">    KAB - Kabely</t>
  </si>
  <si>
    <t xml:space="preserve">    OSV - Osvětlení</t>
  </si>
  <si>
    <t xml:space="preserve">    PŘÍ - PŘÍSTROJE</t>
  </si>
  <si>
    <t xml:space="preserve">    ROZV - Rozváděče</t>
  </si>
  <si>
    <t xml:space="preserve">    UZEM - Uzemnění</t>
  </si>
  <si>
    <t xml:space="preserve">    741 - Elektroinstalace - silnoproud</t>
  </si>
  <si>
    <t xml:space="preserve">    46-M - Zemní práce při extr.mont.pracích</t>
  </si>
  <si>
    <t>HZS - Hodinové zúčtovací sazby</t>
  </si>
  <si>
    <t>OST - Ostatní</t>
  </si>
  <si>
    <t>VRN - Vedlejší rozpočtové náklady</t>
  </si>
  <si>
    <t xml:space="preserve">    VRN1 - Průzkumné, geodetické a projektové práce</t>
  </si>
  <si>
    <t>974032121</t>
  </si>
  <si>
    <t>Vysekání rýh ve stěnách nebo příčkách z dutých cihel nebo tvárnic hl do 30 mm š do 30 mm</t>
  </si>
  <si>
    <t>-1969815657</t>
  </si>
  <si>
    <t>974032123</t>
  </si>
  <si>
    <t>Vysekání rýh ve stěnách nebo příčkách z dutých cihel nebo tvárnic hl do 30 mm š do 100 mm</t>
  </si>
  <si>
    <t>131477822</t>
  </si>
  <si>
    <t>974032133</t>
  </si>
  <si>
    <t>Vysekání rýh ve stěnách nebo příčkách z dutých cihel nebo tvárnic hl do 50 mm š 100 mm</t>
  </si>
  <si>
    <t>-318894239</t>
  </si>
  <si>
    <t>997</t>
  </si>
  <si>
    <t>Přesun sutě</t>
  </si>
  <si>
    <t>997013111</t>
  </si>
  <si>
    <t>Vnitrostaveništní doprava suti a vybouraných hmot pro budovy v do 6 m s použitím mechanizace</t>
  </si>
  <si>
    <t>-475663683</t>
  </si>
  <si>
    <t>Odvoz suti a vybouraných hmot na skládku nebo meziskládku do 1 km se složením</t>
  </si>
  <si>
    <t>-1136278109</t>
  </si>
  <si>
    <t>Příplatek k odvozu suti a vybouraných hmot na skládku ZKD 1 km přes 1 km</t>
  </si>
  <si>
    <t>-702546472</t>
  </si>
  <si>
    <t>997013803</t>
  </si>
  <si>
    <t>Poplatek za uložení na skládce (skládkovné) stavebního odpadu cihelného kód odpadu 170 102</t>
  </si>
  <si>
    <t>CS ÚRS 2019 02</t>
  </si>
  <si>
    <t>961023570</t>
  </si>
  <si>
    <t>998741101</t>
  </si>
  <si>
    <t>Přesun hmot tonážní pro silnoproud v objektech v do 6 m</t>
  </si>
  <si>
    <t>1553840027</t>
  </si>
  <si>
    <t>KAB</t>
  </si>
  <si>
    <t>Kabely</t>
  </si>
  <si>
    <t>210801311</t>
  </si>
  <si>
    <t>Montáž vodiče Cu izolovaný plný a laněný s PVC pláštěm do 1 kV žíla 1,5 až 16 mm2 volně (CY, CHAH-R(V))</t>
  </si>
  <si>
    <t>-1202082643</t>
  </si>
  <si>
    <t>34140825</t>
  </si>
  <si>
    <t>vodič silový s Cu jádrem 4mm2</t>
  </si>
  <si>
    <t>-1805203758</t>
  </si>
  <si>
    <t>50*1,15 'Přepočtené koeficientem množství</t>
  </si>
  <si>
    <t>34140826</t>
  </si>
  <si>
    <t>vodič silový s Cu jádrem 6mm2</t>
  </si>
  <si>
    <t>-112234325</t>
  </si>
  <si>
    <t>250*1,15 'Přepočtené koeficientem množství</t>
  </si>
  <si>
    <t>34140846</t>
  </si>
  <si>
    <t>vodič izolovaný s Cu jádrem 10mm2</t>
  </si>
  <si>
    <t>1936290394</t>
  </si>
  <si>
    <t>210801313</t>
  </si>
  <si>
    <t>Montáž vodiče Cu izolovaný plný a laněný s PVC pláštěm do 1 kV žíla 25 až 35 mm2 volně (CY, CHAH-R(V))</t>
  </si>
  <si>
    <t>1480666581</t>
  </si>
  <si>
    <t>34142160</t>
  </si>
  <si>
    <t>vodič silový s Cu jádrem 25mm2</t>
  </si>
  <si>
    <t>461744731</t>
  </si>
  <si>
    <t>741122601</t>
  </si>
  <si>
    <t>Montáž kabel Cu plný kulatý žíla 2x1,5 až 6 mm2 uložený pevně (CYKY)</t>
  </si>
  <si>
    <t>-1352669301</t>
  </si>
  <si>
    <t>34111005</t>
  </si>
  <si>
    <t>kabel silový s Cu jádrem 1 kV 2x1,5mm2</t>
  </si>
  <si>
    <t>-228386065</t>
  </si>
  <si>
    <t>741122611</t>
  </si>
  <si>
    <t>Montáž kabel Cu plný kulatý žíla 3x1,5 až 6 mm2 uložený pevně (CYKY)</t>
  </si>
  <si>
    <t>-968022444</t>
  </si>
  <si>
    <t>34111030</t>
  </si>
  <si>
    <t>kabel silový s Cu jádrem 1 kV 3x1,5mm2</t>
  </si>
  <si>
    <t>1915714348</t>
  </si>
  <si>
    <t>981894256</t>
  </si>
  <si>
    <t>34111036</t>
  </si>
  <si>
    <t>kabel silový s Cu jádrem 1 kV 3x2,5mm2</t>
  </si>
  <si>
    <t>618622605</t>
  </si>
  <si>
    <t>34111042</t>
  </si>
  <si>
    <t>kabel silový s Cu jádrem 1 kV 3x4mm2</t>
  </si>
  <si>
    <t>1565360395</t>
  </si>
  <si>
    <t>741122624</t>
  </si>
  <si>
    <t>Montáž kabel Cu plný kulatý žíla 4x16 až 25 mm2 uložený pevně (CYKY)</t>
  </si>
  <si>
    <t>2075334951</t>
  </si>
  <si>
    <t>kab3</t>
  </si>
  <si>
    <t>Kabel silový CYKY 5x25</t>
  </si>
  <si>
    <t>1545510171</t>
  </si>
  <si>
    <t>741122641</t>
  </si>
  <si>
    <t>Montáž kabel Cu plný kulatý žíla 5x1,5 až 2,5 mm2 uložený pevně (CYKY)</t>
  </si>
  <si>
    <t>1937953041</t>
  </si>
  <si>
    <t>34111090</t>
  </si>
  <si>
    <t>kabel silový s Cu jádrem 1 kV 5x1,5mm2</t>
  </si>
  <si>
    <t>-1427268976</t>
  </si>
  <si>
    <t>34111094</t>
  </si>
  <si>
    <t>kabel silový s Cu jádrem 1 kV 5x2,5mm2</t>
  </si>
  <si>
    <t>-302654546</t>
  </si>
  <si>
    <t>741122642</t>
  </si>
  <si>
    <t>Montáž kabel Cu plný kulatý žíla 5x4 až 6 mm2 uložený pevně (CYKY)</t>
  </si>
  <si>
    <t>-1728293808</t>
  </si>
  <si>
    <t>34111098</t>
  </si>
  <si>
    <t>kabel silový s Cu jádrem 1 kV 5x4mm2</t>
  </si>
  <si>
    <t>-1224522998</t>
  </si>
  <si>
    <t>34111100</t>
  </si>
  <si>
    <t>kabel silový s Cu jádrem 1 kV 5x6mm2</t>
  </si>
  <si>
    <t>917833534</t>
  </si>
  <si>
    <t>741122643</t>
  </si>
  <si>
    <t>Montáž kabel Cu plný kulatý žíla 5x10 mm2 uložený pevně (CYKY)</t>
  </si>
  <si>
    <t>1283551471</t>
  </si>
  <si>
    <t>kab1</t>
  </si>
  <si>
    <t>Kabel silový CYKY 5x10</t>
  </si>
  <si>
    <t>-2065136563</t>
  </si>
  <si>
    <t>741122644</t>
  </si>
  <si>
    <t>Montáž kabel Cu plný kulatý žíla 5x16 mm2 uložený pevně (CYKY)</t>
  </si>
  <si>
    <t>1661824901</t>
  </si>
  <si>
    <t>kab2</t>
  </si>
  <si>
    <t>Kabel silový CYKY 5x16</t>
  </si>
  <si>
    <t>584639317</t>
  </si>
  <si>
    <t>OSV</t>
  </si>
  <si>
    <t>Osvětlení</t>
  </si>
  <si>
    <t>741372012</t>
  </si>
  <si>
    <t>Montáž svítidlo LED bytové přisazené nástěnné reflektorové bez čidla</t>
  </si>
  <si>
    <t>1925639205</t>
  </si>
  <si>
    <t>741372013</t>
  </si>
  <si>
    <t>Montáž svítidlo LED bytové přisazené nástěnné reflektorové s čidlem</t>
  </si>
  <si>
    <t>-306997557</t>
  </si>
  <si>
    <t>741372062</t>
  </si>
  <si>
    <t>Montáž svítidlo LED bytové přisazené stropní panelové do 0,36 m2</t>
  </si>
  <si>
    <t>1782595479</t>
  </si>
  <si>
    <t>741372101</t>
  </si>
  <si>
    <t>Montáž svítidlo LED bytové vestavné podhledové bodové</t>
  </si>
  <si>
    <t>-601489906</t>
  </si>
  <si>
    <t>741372151</t>
  </si>
  <si>
    <t>Montáž svítidlo LED průmyslové závěsné lampa</t>
  </si>
  <si>
    <t>1457239651</t>
  </si>
  <si>
    <t>741372152</t>
  </si>
  <si>
    <t>Montáž svítidlo LED průmyslové závěsné reflektor</t>
  </si>
  <si>
    <t>30566400</t>
  </si>
  <si>
    <t>SV1</t>
  </si>
  <si>
    <t xml:space="preserve">A -  Svítidlo MODUS VL1XM LED 38W,4800lm, IP65</t>
  </si>
  <si>
    <t>778427848</t>
  </si>
  <si>
    <t>SV2</t>
  </si>
  <si>
    <t xml:space="preserve">A1 -  Svítidlo závěsné MODUS VL1XM LED 38W,4800lm, IP65</t>
  </si>
  <si>
    <t>560876130</t>
  </si>
  <si>
    <t>SV2.1</t>
  </si>
  <si>
    <t>závěsný set lankový 2xlanko, universální</t>
  </si>
  <si>
    <t>-1953440922</t>
  </si>
  <si>
    <t>SV3</t>
  </si>
  <si>
    <t xml:space="preserve">B - Svítidlo MODUS SPMI1500KO V2DB , LED 15W, 1500lm,  Ø 240mm, IP43</t>
  </si>
  <si>
    <t>-1925714773</t>
  </si>
  <si>
    <t>SV4</t>
  </si>
  <si>
    <t xml:space="preserve">C -  Svítodlo MODUS SPMI2000KO V2DB, LED 20W, 2100lm, Ø 240mm, IP43</t>
  </si>
  <si>
    <t>-415795523</t>
  </si>
  <si>
    <t>SV5</t>
  </si>
  <si>
    <t xml:space="preserve">D - Svítidlo, MODUS US4000AKN, LED 38W, vestavný čtverec, modul 600, 3850lm,  IP40</t>
  </si>
  <si>
    <t>-1305882795</t>
  </si>
  <si>
    <t>SV6</t>
  </si>
  <si>
    <t>E - Svítidlo nástěnné, MODUS BRSB KO375V2 2000, LED 18W,IP44</t>
  </si>
  <si>
    <t>-906641923</t>
  </si>
  <si>
    <t>SV7</t>
  </si>
  <si>
    <t xml:space="preserve">F -  Svítidlo nástěnné venkovní LED 6W, 600lm, IP44 </t>
  </si>
  <si>
    <t>-1433702899</t>
  </si>
  <si>
    <t>SV8</t>
  </si>
  <si>
    <t xml:space="preserve">F1 -  Svítidlo nástěnné venkovní LED 6W, 600lm, s pohybovým čidlem, IP44 </t>
  </si>
  <si>
    <t>-1873656584</t>
  </si>
  <si>
    <t>SV9</t>
  </si>
  <si>
    <t>Pracovní lampa WBL 3 OPTIMUM LED, 230V</t>
  </si>
  <si>
    <t>1404892863</t>
  </si>
  <si>
    <t>PŘÍ</t>
  </si>
  <si>
    <t>PŘÍSTROJE</t>
  </si>
  <si>
    <t>741112001</t>
  </si>
  <si>
    <t>Montáž krabice zapuštěná plastová kruhová</t>
  </si>
  <si>
    <t>403563992</t>
  </si>
  <si>
    <t>34571519</t>
  </si>
  <si>
    <t>krabice univerzální odbočná z PH s víčkem, D 73,5 mm x 43 mm</t>
  </si>
  <si>
    <t>1600009143</t>
  </si>
  <si>
    <t>741112002</t>
  </si>
  <si>
    <t>Montáž krabice zapuštěná plastová kruhová pro sádrokartonové příčky</t>
  </si>
  <si>
    <t>1814662357</t>
  </si>
  <si>
    <t>KRAB2</t>
  </si>
  <si>
    <t xml:space="preserve">KU 68 LD/1 krabice universální </t>
  </si>
  <si>
    <t>-1042263134</t>
  </si>
  <si>
    <t>741112061</t>
  </si>
  <si>
    <t>Montáž krabice přístrojová zapuštěná plastová kruhová</t>
  </si>
  <si>
    <t>-224899611</t>
  </si>
  <si>
    <t>34571512</t>
  </si>
  <si>
    <t>krabice přístrojová instalační 500 V, 71x71x42mm</t>
  </si>
  <si>
    <t>1870098886</t>
  </si>
  <si>
    <t>741112101</t>
  </si>
  <si>
    <t>Montáž rozvodka zapuštěná plastová kruhová</t>
  </si>
  <si>
    <t>-167579488</t>
  </si>
  <si>
    <t>KRAB1</t>
  </si>
  <si>
    <t>KU 68 LD/2 krabice universální s víčkem</t>
  </si>
  <si>
    <t>476398021</t>
  </si>
  <si>
    <t>741310201</t>
  </si>
  <si>
    <t>Montáž vypínač (polo)zapuštěný šroubové připojení 1-jednopólový</t>
  </si>
  <si>
    <t>-550016109</t>
  </si>
  <si>
    <t>34535512</t>
  </si>
  <si>
    <t>spínač jednopólový 10A bílý</t>
  </si>
  <si>
    <t>175992754</t>
  </si>
  <si>
    <t>741310231</t>
  </si>
  <si>
    <t>Montáž přepínač (polo)zapuštěný šroubové připojení 5-seriový</t>
  </si>
  <si>
    <t>1077970504</t>
  </si>
  <si>
    <t>34535573</t>
  </si>
  <si>
    <t>spínač řazení 5 10A bílý</t>
  </si>
  <si>
    <t>254956961</t>
  </si>
  <si>
    <t>741310233</t>
  </si>
  <si>
    <t>Montáž přepínač (polo)zapuštěný šroubové připojení 6-střídavý</t>
  </si>
  <si>
    <t>285210611</t>
  </si>
  <si>
    <t>SP2</t>
  </si>
  <si>
    <t>Spínač č.6</t>
  </si>
  <si>
    <t>1534772167</t>
  </si>
  <si>
    <t>741310239</t>
  </si>
  <si>
    <t>Montáž přepínač (polo)zapuštěný šroubové připojení 7-křížový</t>
  </si>
  <si>
    <t>1663670606</t>
  </si>
  <si>
    <t>SP3</t>
  </si>
  <si>
    <t>Spínač č.7</t>
  </si>
  <si>
    <t>-1558797241</t>
  </si>
  <si>
    <t>741310251</t>
  </si>
  <si>
    <t>Montáž vypínač (polo)zapuštěný šroubové připojení 1-jednopólových prostředí venkovní/mokré</t>
  </si>
  <si>
    <t>2025195509</t>
  </si>
  <si>
    <t>SP1</t>
  </si>
  <si>
    <t>Vypínač č.1 IP44</t>
  </si>
  <si>
    <t>-1766451282</t>
  </si>
  <si>
    <t>741310411</t>
  </si>
  <si>
    <t>Montáž spínač tří/čtyřpólový nástěnný do 16 A venkovní nebo mokré</t>
  </si>
  <si>
    <t>759532988</t>
  </si>
  <si>
    <t>SP5</t>
  </si>
  <si>
    <t>Spínač třípolový 16A</t>
  </si>
  <si>
    <t>1475496875</t>
  </si>
  <si>
    <t>741311004</t>
  </si>
  <si>
    <t>Montáž čidlo pohybu nástěnné se zapojením vodičů</t>
  </si>
  <si>
    <t>2131400390</t>
  </si>
  <si>
    <t>CID</t>
  </si>
  <si>
    <t xml:space="preserve">Čidlo pohybu </t>
  </si>
  <si>
    <t>697471136</t>
  </si>
  <si>
    <t>741313002</t>
  </si>
  <si>
    <t>Montáž zásuvka (polo)zapuštěná bezšroubové připojení 2P+PE dvojí zapojení - průběžná</t>
  </si>
  <si>
    <t>1166231872</t>
  </si>
  <si>
    <t>ZAS</t>
  </si>
  <si>
    <t>Zásuvka jednonásobná</t>
  </si>
  <si>
    <t>1371905888</t>
  </si>
  <si>
    <t>741313003</t>
  </si>
  <si>
    <t>Montáž zásuvka (polo)zapuštěná bezšroubové připojení 2x(2P+PE) dvojnásobná</t>
  </si>
  <si>
    <t>1680135040</t>
  </si>
  <si>
    <t>34555121</t>
  </si>
  <si>
    <t>zásuvka 2násobná 16A bílá</t>
  </si>
  <si>
    <t>1128091991</t>
  </si>
  <si>
    <t>741313006</t>
  </si>
  <si>
    <t>Montáž zásuvka (polo)zapuštěná bezšroubové připojení2x (2P + PE) s přepěťovou ochranou</t>
  </si>
  <si>
    <t>-1445726574</t>
  </si>
  <si>
    <t>ZAS1</t>
  </si>
  <si>
    <t>Zásuvka dvojnásobná s přepěťovou ochranou</t>
  </si>
  <si>
    <t>1501342812</t>
  </si>
  <si>
    <t>741313082</t>
  </si>
  <si>
    <t>Montáž zásuvka chráněná v krabici šroubové připojení 2P+PE prostředí venkovní, mokré</t>
  </si>
  <si>
    <t>2001490744</t>
  </si>
  <si>
    <t>ZAS2</t>
  </si>
  <si>
    <t>Zásuvka IP44</t>
  </si>
  <si>
    <t>-362965269</t>
  </si>
  <si>
    <t>741313151</t>
  </si>
  <si>
    <t>Montáž zásuvek průmyslových nástěnných provedení IP 67 3P+N+PE 16 A</t>
  </si>
  <si>
    <t>-964629600</t>
  </si>
  <si>
    <t>ZAS3</t>
  </si>
  <si>
    <t>Zásuvka třífázová na omítku 400V/16A, IP44</t>
  </si>
  <si>
    <t>1977887692</t>
  </si>
  <si>
    <t>741313152</t>
  </si>
  <si>
    <t>Montáž zásuvek průmyslových nástěnných provedení IP 67 3P+N+PE 32 A</t>
  </si>
  <si>
    <t>727231675</t>
  </si>
  <si>
    <t>ZAS4</t>
  </si>
  <si>
    <t>Zásuvka třífázová na omítku 400V/32A, IP44</t>
  </si>
  <si>
    <t>489565445</t>
  </si>
  <si>
    <t>741313153</t>
  </si>
  <si>
    <t>Montáž zásuvek průmyslových nástěnných provedení IP 67 3P+N+PE 63 A</t>
  </si>
  <si>
    <t>-1255828573</t>
  </si>
  <si>
    <t>ZAS5</t>
  </si>
  <si>
    <t>Zásuvka třífázová na omítku 400V/63A, IP65</t>
  </si>
  <si>
    <t>-1584600497</t>
  </si>
  <si>
    <t>ROZV</t>
  </si>
  <si>
    <t>Rozváděče</t>
  </si>
  <si>
    <t>741130001</t>
  </si>
  <si>
    <t>Ukončení vodič izolovaný do 2,5mm2 v rozváděči nebo na přístroji</t>
  </si>
  <si>
    <t>-984747040</t>
  </si>
  <si>
    <t>741130003</t>
  </si>
  <si>
    <t>Ukončení vodič izolovaný do 4 mm2 v rozváděči nebo na přístroji</t>
  </si>
  <si>
    <t>1856092897</t>
  </si>
  <si>
    <t>741130004</t>
  </si>
  <si>
    <t>Ukončení vodič izolovaný do 6 mm2 v rozváděči nebo na přístroji</t>
  </si>
  <si>
    <t>-1084146016</t>
  </si>
  <si>
    <t>741130007</t>
  </si>
  <si>
    <t>Ukončení vodič izolovaný do 25 mm2 v rozváděči nebo na přístroji</t>
  </si>
  <si>
    <t>-1559223218</t>
  </si>
  <si>
    <t>741210003</t>
  </si>
  <si>
    <t>Montáž rozvodnice oceloplechová nebo plastová běžná do 100 kg</t>
  </si>
  <si>
    <t>-1065721517</t>
  </si>
  <si>
    <t>ROZV1</t>
  </si>
  <si>
    <t>Rozváděč R1, dle výkresu</t>
  </si>
  <si>
    <t>kpl</t>
  </si>
  <si>
    <t>1549089950</t>
  </si>
  <si>
    <t>741210103</t>
  </si>
  <si>
    <t>Montáž rozváděčů litinových, hliníkových nebo plastových sestava do 300 kg</t>
  </si>
  <si>
    <t>-1684486965</t>
  </si>
  <si>
    <t>ROZV2</t>
  </si>
  <si>
    <t>Rozváděč R2 dle výkresu</t>
  </si>
  <si>
    <t>-1770479272</t>
  </si>
  <si>
    <t>741210201</t>
  </si>
  <si>
    <t>Montáž rozváděč skříňový nebo panelový dělitelný pole do 200 kg</t>
  </si>
  <si>
    <t>1309015646</t>
  </si>
  <si>
    <t>ROZV3</t>
  </si>
  <si>
    <t>Rozváděč R3 dle výkresu IP65</t>
  </si>
  <si>
    <t>-1685114401</t>
  </si>
  <si>
    <t>973021511</t>
  </si>
  <si>
    <t>Vysekání výklenků ve zdivu z kamene pl přes 0,25 m2</t>
  </si>
  <si>
    <t>-1259928228</t>
  </si>
  <si>
    <t>Ekvipotne</t>
  </si>
  <si>
    <t>Ekvipotenciální svorkovnice</t>
  </si>
  <si>
    <t>-686521230</t>
  </si>
  <si>
    <t>UZEM</t>
  </si>
  <si>
    <t>Uzemnění</t>
  </si>
  <si>
    <t>741410003</t>
  </si>
  <si>
    <t>Montáž vodič uzemňovací drát nebo lano D do 10 mm na povrchu</t>
  </si>
  <si>
    <t>-1343647920</t>
  </si>
  <si>
    <t>35441072</t>
  </si>
  <si>
    <t>drát pro hromosvod FeZn D 8mm</t>
  </si>
  <si>
    <t>-1552667526</t>
  </si>
  <si>
    <t>741410021</t>
  </si>
  <si>
    <t>Montáž vodič uzemňovací pásek průřezu do 120 mm2 v městské zástavbě v zemi</t>
  </si>
  <si>
    <t>-2082743957</t>
  </si>
  <si>
    <t>35442062</t>
  </si>
  <si>
    <t>pás zemnící 30x4mm FeZn</t>
  </si>
  <si>
    <t>117698327</t>
  </si>
  <si>
    <t>741420002</t>
  </si>
  <si>
    <t>Montáž drát nebo lano hromosvodné svodové D přes 10mm s podpěrou</t>
  </si>
  <si>
    <t>-804551332</t>
  </si>
  <si>
    <t>35441073</t>
  </si>
  <si>
    <t>drát D 10mm FeZn</t>
  </si>
  <si>
    <t>1038899276</t>
  </si>
  <si>
    <t>741420022</t>
  </si>
  <si>
    <t>Montáž svorka hromosvodná se 3 šrouby</t>
  </si>
  <si>
    <t>-1953493569</t>
  </si>
  <si>
    <t>35441986</t>
  </si>
  <si>
    <t>svorka odbočovací a spojovací pro pásek 30x4 mm, FeZn</t>
  </si>
  <si>
    <t>1099982219</t>
  </si>
  <si>
    <t>741</t>
  </si>
  <si>
    <t>Elektroinstalace - silnoproud</t>
  </si>
  <si>
    <t>741110002</t>
  </si>
  <si>
    <t>Montáž trubka plastová tuhá D přes 23 do 35 mm uložená pevně</t>
  </si>
  <si>
    <t>681213278</t>
  </si>
  <si>
    <t>34571073</t>
  </si>
  <si>
    <t>trubka elektroinstalační ohebná z PVC (EN) 2325</t>
  </si>
  <si>
    <t>-1731520145</t>
  </si>
  <si>
    <t>-348997847</t>
  </si>
  <si>
    <t>34571074</t>
  </si>
  <si>
    <t>trubka elektroinstalační ohebná z PVC (EN) 2332</t>
  </si>
  <si>
    <t>-928437712</t>
  </si>
  <si>
    <t>741110511</t>
  </si>
  <si>
    <t>Montáž lišta a kanálek vkládací šířky do 60 mm s víčkem</t>
  </si>
  <si>
    <t>-189490988</t>
  </si>
  <si>
    <t>34571012</t>
  </si>
  <si>
    <t>lišta elektroinstalační vkládací 40 x 15</t>
  </si>
  <si>
    <t>1686107475</t>
  </si>
  <si>
    <t>46-M</t>
  </si>
  <si>
    <t>Zemní práce při extr.mont.pracích</t>
  </si>
  <si>
    <t>460150263</t>
  </si>
  <si>
    <t>Hloubení kabelových zapažených i nezapažených rýh ručně š 50 cm, hl 80 cm, v hornině tř 3</t>
  </si>
  <si>
    <t>-1458128238</t>
  </si>
  <si>
    <t>460560263</t>
  </si>
  <si>
    <t>Zásyp rýh ručně šířky 50 cm, hloubky 80 cm, z horniny třídy 3</t>
  </si>
  <si>
    <t>-481627079</t>
  </si>
  <si>
    <t>HZS</t>
  </si>
  <si>
    <t>Hodinové zúčtovací sazby</t>
  </si>
  <si>
    <t>HZS4232</t>
  </si>
  <si>
    <t>Hodinová zúčtovací sazba technik odborný</t>
  </si>
  <si>
    <t>512</t>
  </si>
  <si>
    <t>-308625023</t>
  </si>
  <si>
    <t>OST</t>
  </si>
  <si>
    <t>Ostatní</t>
  </si>
  <si>
    <t>741810002</t>
  </si>
  <si>
    <t>Celková prohlídka elektrického rozvodu a zařízení do 500 000,- Kč</t>
  </si>
  <si>
    <t>361134098</t>
  </si>
  <si>
    <t>včetně protokou a výchozí revize UTZ zařízení</t>
  </si>
  <si>
    <t>a průkazu způsobilosti UTZ</t>
  </si>
  <si>
    <t>7491271010</t>
  </si>
  <si>
    <t>Demontáže elektroinstalace stávající elektroinstalace</t>
  </si>
  <si>
    <t>ÚOŽI 2019 01</t>
  </si>
  <si>
    <t>-980982610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</si>
  <si>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</si>
  <si>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</si>
  <si>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</si>
  <si>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</si>
  <si>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</si>
  <si>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</si>
  <si>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</si>
  <si>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-1929620629</t>
  </si>
  <si>
    <t>pro silnoproud i slaboproud</t>
  </si>
  <si>
    <t>2-2 - SLABOPROUD</t>
  </si>
  <si>
    <t xml:space="preserve">    742 - Elektroinstalace - slaboproud</t>
  </si>
  <si>
    <t>-1795848108</t>
  </si>
  <si>
    <t>-525179964</t>
  </si>
  <si>
    <t>1926639539</t>
  </si>
  <si>
    <t>441638083</t>
  </si>
  <si>
    <t>1130639639</t>
  </si>
  <si>
    <t>742</t>
  </si>
  <si>
    <t>Elektroinstalace - slaboproud</t>
  </si>
  <si>
    <t>-1102227642</t>
  </si>
  <si>
    <t>312689375</t>
  </si>
  <si>
    <t>1796424742</t>
  </si>
  <si>
    <t>1627158206</t>
  </si>
  <si>
    <t>742121001</t>
  </si>
  <si>
    <t>Montáž kabelů sdělovacích pro vnitřní rozvody do 15 žil</t>
  </si>
  <si>
    <t>-1456605891</t>
  </si>
  <si>
    <t>KAB1</t>
  </si>
  <si>
    <t>Kabel UTP Cat 6A</t>
  </si>
  <si>
    <t>-1019560651</t>
  </si>
  <si>
    <t>742330042</t>
  </si>
  <si>
    <t>Montáž datové dvouzásuvky</t>
  </si>
  <si>
    <t>-893629774</t>
  </si>
  <si>
    <t>Zásuvka datová 2xRJ45</t>
  </si>
  <si>
    <t>342096750</t>
  </si>
  <si>
    <t>PRVEK</t>
  </si>
  <si>
    <t>1x 1GB IMC převodník IE-Giga-MiniMc, TX/LX-SM1310-SC</t>
  </si>
  <si>
    <t>1488049932</t>
  </si>
  <si>
    <t>PRVEK2</t>
  </si>
  <si>
    <t>1x 1GB IMC karty do iMediaChassis/20-2AC na ATU</t>
  </si>
  <si>
    <t>142621613</t>
  </si>
  <si>
    <t>PRVEK3</t>
  </si>
  <si>
    <t xml:space="preserve">1x 24-ti portový switch C2960-24TT-L </t>
  </si>
  <si>
    <t>1299848063</t>
  </si>
  <si>
    <t>03 - VODA</t>
  </si>
  <si>
    <t>3 - VODA</t>
  </si>
  <si>
    <t xml:space="preserve">    998 - Přesun hmot</t>
  </si>
  <si>
    <t>113106191</t>
  </si>
  <si>
    <t>Rozebrání vozovek ze silničních dílců se spárami zalitými živicí strojně pl do 50 m2</t>
  </si>
  <si>
    <t>197537688</t>
  </si>
  <si>
    <t>119001401</t>
  </si>
  <si>
    <t>Dočasné zajištění potrubí ocelového nebo litinového DN do 200 mm</t>
  </si>
  <si>
    <t>1271989467</t>
  </si>
  <si>
    <t>odhad</t>
  </si>
  <si>
    <t>119001405</t>
  </si>
  <si>
    <t>Dočasné zajištění potrubí z PE DN do 200 mm</t>
  </si>
  <si>
    <t>-2120647457</t>
  </si>
  <si>
    <t>119001411</t>
  </si>
  <si>
    <t>Dočasné zajištění potrubí betonového, ŽB nebo kameninového DN do 200 mm</t>
  </si>
  <si>
    <t>450427482</t>
  </si>
  <si>
    <t>119001423</t>
  </si>
  <si>
    <t>Dočasné zajištění kabelů a kabelových tratí z více než 6 volně ložených kabelů</t>
  </si>
  <si>
    <t>-1779183550</t>
  </si>
  <si>
    <t>119002121</t>
  </si>
  <si>
    <t>Přechodová lávka délky do 2 m včetně zábradlí pro zabezpečení výkopu zřízení</t>
  </si>
  <si>
    <t>1735130988</t>
  </si>
  <si>
    <t>pro výkop vodovodu</t>
  </si>
  <si>
    <t>119002122</t>
  </si>
  <si>
    <t>Přechodová lávka délky do 2 m včetně zábradlí pro zabezpečení výkopu odstranění</t>
  </si>
  <si>
    <t>1889511524</t>
  </si>
  <si>
    <t>132212111</t>
  </si>
  <si>
    <t>Hloubení rýh š do 800 mm v soudržných horninách třídy těžitelnosti I, skupiny 3 ručně</t>
  </si>
  <si>
    <t>-2142504654</t>
  </si>
  <si>
    <t>výkop pro vodovod</t>
  </si>
  <si>
    <t>(50*0,8*2)/100*50</t>
  </si>
  <si>
    <t>132254102</t>
  </si>
  <si>
    <t>Hloubení rýh zapažených š do 800 mm v hornině třídy těžitelnosti I, skupiny 3 objem do 50 m3 strojně</t>
  </si>
  <si>
    <t>249746941</t>
  </si>
  <si>
    <t>139911121</t>
  </si>
  <si>
    <t>Bourání kcí v hloubených vykopávkách ze zdiva z betonu prostého ručně</t>
  </si>
  <si>
    <t>-397202691</t>
  </si>
  <si>
    <t>výkop pro vodovod - odhad</t>
  </si>
  <si>
    <t>151101101</t>
  </si>
  <si>
    <t>Zřízení příložného pažení a rozepření stěn rýh hl do 2 m</t>
  </si>
  <si>
    <t>1226379709</t>
  </si>
  <si>
    <t>50*2*2</t>
  </si>
  <si>
    <t>151101111</t>
  </si>
  <si>
    <t>Odstranění příložného pažení a rozepření stěn rýh hl do 2 m</t>
  </si>
  <si>
    <t>988117704</t>
  </si>
  <si>
    <t>162211311</t>
  </si>
  <si>
    <t>Vodorovné přemístění výkopku z horniny třídy těžitelnosti I, skupiny 1 až 3 stavebním kolečkem do 10 m</t>
  </si>
  <si>
    <t>723223300</t>
  </si>
  <si>
    <t>167151101</t>
  </si>
  <si>
    <t>Nakládání výkopku z hornin třídy těžitelnosti I, skupiny 1 až 3 do 100 m3</t>
  </si>
  <si>
    <t>2043736966</t>
  </si>
  <si>
    <t>Zásyp jam, šachet rýh nebo kolem objektů sypaninou se zhutněním ručně</t>
  </si>
  <si>
    <t>-1041013726</t>
  </si>
  <si>
    <t>50*0,8*1,65</t>
  </si>
  <si>
    <t>175111101</t>
  </si>
  <si>
    <t>Obsypání potrubí ručně sypaninou bez prohození, uloženou do 3 m</t>
  </si>
  <si>
    <t>495825532</t>
  </si>
  <si>
    <t>50*0,8*0,1</t>
  </si>
  <si>
    <t>58331200</t>
  </si>
  <si>
    <t>štěrkopísek netříděný zásypový</t>
  </si>
  <si>
    <t>-356272447</t>
  </si>
  <si>
    <t>4*2 'Přepočtené koeficientem množství</t>
  </si>
  <si>
    <t>175111109</t>
  </si>
  <si>
    <t>Příplatek k obsypání potrubí za ruční prohození sypaniny, uložené do 3 m</t>
  </si>
  <si>
    <t>1612470470</t>
  </si>
  <si>
    <t>451573111</t>
  </si>
  <si>
    <t>Lože pod potrubí otevřený výkop ze štěrkopísku</t>
  </si>
  <si>
    <t>1809689685</t>
  </si>
  <si>
    <t>564730111</t>
  </si>
  <si>
    <t>Podklad z kameniva hrubého drceného vel. 16-32 mm tl 100 mm</t>
  </si>
  <si>
    <t>-1381006940</t>
  </si>
  <si>
    <t>50*0,8</t>
  </si>
  <si>
    <t>577143111</t>
  </si>
  <si>
    <t>Asfaltový beton vrstva obrusná ACO 8 (ABJ) tl 50 mm š do 3 m z nemodifikovaného asfaltu</t>
  </si>
  <si>
    <t>-1909577158</t>
  </si>
  <si>
    <t>871171211</t>
  </si>
  <si>
    <t>Montáž potrubí z PE100 SDR 11 otevřený výkop svařovaných elektrotvarovkou D 40 x 3,7 mm</t>
  </si>
  <si>
    <t>1579813348</t>
  </si>
  <si>
    <t>28613171</t>
  </si>
  <si>
    <t>potrubí vodovodní PE100 SDR11 se signalizační vrstvou 100m 40x3,7mm</t>
  </si>
  <si>
    <t>-1158287655</t>
  </si>
  <si>
    <t>55*1,015 'Přepočtené koeficientem množství</t>
  </si>
  <si>
    <t>877171101</t>
  </si>
  <si>
    <t>Montáž elektrospojek na vodovodním potrubí z PE trub d 40</t>
  </si>
  <si>
    <t>-1586396781</t>
  </si>
  <si>
    <t>28653053</t>
  </si>
  <si>
    <t>elektrokoleno 90° PE 100 D 40mm</t>
  </si>
  <si>
    <t>-1229311349</t>
  </si>
  <si>
    <t>WVN.FF485882W</t>
  </si>
  <si>
    <t>Přechodová vložka vnější závit 40-1"</t>
  </si>
  <si>
    <t>1497904747</t>
  </si>
  <si>
    <t>28615970</t>
  </si>
  <si>
    <t>elektrospojka SDR11 PE 100 PN16 D 40mm</t>
  </si>
  <si>
    <t>-1702576119</t>
  </si>
  <si>
    <t>879181111</t>
  </si>
  <si>
    <t>Montáž vodovodní přípojky na potrubí DN 40</t>
  </si>
  <si>
    <t>-2032958295</t>
  </si>
  <si>
    <t>napojení vnitřní instalace na přípojku a dopojení v šachtě</t>
  </si>
  <si>
    <t>899722114</t>
  </si>
  <si>
    <t>Krytí potrubí z plastů výstražnou fólií z PVC 40 cm</t>
  </si>
  <si>
    <t>696764218</t>
  </si>
  <si>
    <t>vodovod</t>
  </si>
  <si>
    <t>977151113</t>
  </si>
  <si>
    <t>Jádrové vrty diamantovými korunkami do D 50 mm do stavebních materiálů</t>
  </si>
  <si>
    <t>1625169072</t>
  </si>
  <si>
    <t>prostup vodovod</t>
  </si>
  <si>
    <t>997013211</t>
  </si>
  <si>
    <t>Vnitrostaveništní doprava suti a vybouraných hmot pro budovy v do 6 m ručně</t>
  </si>
  <si>
    <t>-1734497448</t>
  </si>
  <si>
    <t>20,400+14*1,8</t>
  </si>
  <si>
    <t>-206962159</t>
  </si>
  <si>
    <t>-26663225</t>
  </si>
  <si>
    <t>45,600*10</t>
  </si>
  <si>
    <t>Poplatek za uložení na skládce (skládkovné) stavebního odpadu směsného kód odpadu 17 09 04</t>
  </si>
  <si>
    <t>209145719</t>
  </si>
  <si>
    <t>997013655</t>
  </si>
  <si>
    <t>Poplatek za uložení na skládce (skládkovné) zeminy a kamení kód odpadu 17 05 04</t>
  </si>
  <si>
    <t>-1747917499</t>
  </si>
  <si>
    <t>14*1,8</t>
  </si>
  <si>
    <t>998</t>
  </si>
  <si>
    <t>Přesun hmot</t>
  </si>
  <si>
    <t>998011002</t>
  </si>
  <si>
    <t>Přesun hmot pro budovy zděné v do 12 m</t>
  </si>
  <si>
    <t>-1921624206</t>
  </si>
  <si>
    <t>HZS1291</t>
  </si>
  <si>
    <t>Hodinová zúčtovací sazba pomocný stavební dělník</t>
  </si>
  <si>
    <t>1149222844</t>
  </si>
  <si>
    <t>pomocné práce pro vodovodní přípojku</t>
  </si>
  <si>
    <t>1*8</t>
  </si>
  <si>
    <t>HZS2211</t>
  </si>
  <si>
    <t>Hodinová zúčtovací sazba instalatér</t>
  </si>
  <si>
    <t>-1508241195</t>
  </si>
  <si>
    <t>tlakové zkoušky, propojení na stávající IS</t>
  </si>
  <si>
    <t>2*15</t>
  </si>
  <si>
    <t>04 - ZTI</t>
  </si>
  <si>
    <t>4 - ZTI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</si>
  <si>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</si>
  <si>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</si>
  <si>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</si>
  <si>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</si>
  <si>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>894811213</t>
  </si>
  <si>
    <t>Revizní šachta z PVC typ pravý/přímý/levý, DN 315/160 hl od 1360 do 1730 mm</t>
  </si>
  <si>
    <t>714377509</t>
  </si>
  <si>
    <t>977151124</t>
  </si>
  <si>
    <t>Jádrové vrty diamantovými korunkami do D 180 mm do stavebních materiálů</t>
  </si>
  <si>
    <t>-817119545</t>
  </si>
  <si>
    <t>prostup kanalizace</t>
  </si>
  <si>
    <t>-979953215</t>
  </si>
  <si>
    <t>885795592</t>
  </si>
  <si>
    <t>suť</t>
  </si>
  <si>
    <t>1,052</t>
  </si>
  <si>
    <t>-219446734</t>
  </si>
  <si>
    <t>1,052*10</t>
  </si>
  <si>
    <t>1626224614</t>
  </si>
  <si>
    <t>711462103</t>
  </si>
  <si>
    <t>Provedení izolace proti tlakové vodě svislé fólií přilepenou v plné ploše</t>
  </si>
  <si>
    <t>-1658296771</t>
  </si>
  <si>
    <t>utěsnění prostupu konstrukcí budovy - kanalizace a voda</t>
  </si>
  <si>
    <t>28322003</t>
  </si>
  <si>
    <t>fólie hydroizolační pro spodní stavbu mPVC tl 1,0mm</t>
  </si>
  <si>
    <t>84863929</t>
  </si>
  <si>
    <t>2*1,2 'Přepočtené koeficientem množství</t>
  </si>
  <si>
    <t>721140802</t>
  </si>
  <si>
    <t>Demontáž potrubí litinové do DN 100</t>
  </si>
  <si>
    <t>1286380685</t>
  </si>
  <si>
    <t>721171803</t>
  </si>
  <si>
    <t>Demontáž potrubí z PVC do D 75</t>
  </si>
  <si>
    <t>1942796751</t>
  </si>
  <si>
    <t>721171808</t>
  </si>
  <si>
    <t>Demontáž potrubí z PVC do D 114</t>
  </si>
  <si>
    <t>565076495</t>
  </si>
  <si>
    <t>721173403</t>
  </si>
  <si>
    <t>Potrubí kanalizační z PVC SN 4 svodné DN 160</t>
  </si>
  <si>
    <t>-1858846065</t>
  </si>
  <si>
    <t>28619388</t>
  </si>
  <si>
    <t>redukce kanalizační PE-HD excentrická D 160/125mm</t>
  </si>
  <si>
    <t>1457682102</t>
  </si>
  <si>
    <t>28611894</t>
  </si>
  <si>
    <t>koleno kanalizační s hrdlem PP 160x45° SN10</t>
  </si>
  <si>
    <t>588165487</t>
  </si>
  <si>
    <t>28611890</t>
  </si>
  <si>
    <t>koleno kanalizační s hrdlem PP 160x15° SN10</t>
  </si>
  <si>
    <t>-115309831</t>
  </si>
  <si>
    <t>721174024</t>
  </si>
  <si>
    <t>Potrubí kanalizační z PP odpadní DN 75</t>
  </si>
  <si>
    <t>-767228997</t>
  </si>
  <si>
    <t>28615602</t>
  </si>
  <si>
    <t>čistící tvarovka odpadní PP DN 75 pro vysoké teploty</t>
  </si>
  <si>
    <t>1391579450</t>
  </si>
  <si>
    <t>28615618</t>
  </si>
  <si>
    <t>koleno kanalizační PP úhel 87° DN 75 pro vysoké teploty</t>
  </si>
  <si>
    <t>2035836921</t>
  </si>
  <si>
    <t>28615687</t>
  </si>
  <si>
    <t>koleno kanalizační PP úhel 67° DN 75 pro vysoké teploty</t>
  </si>
  <si>
    <t>1712944426</t>
  </si>
  <si>
    <t>28615611</t>
  </si>
  <si>
    <t>koleno kanalizační PP úhel 45° DN 75 pro vysoké teploty</t>
  </si>
  <si>
    <t>-1245414927</t>
  </si>
  <si>
    <t>28615680</t>
  </si>
  <si>
    <t>koleno kanalizační PP úhel 30° DN 75 pro vysoké teploty</t>
  </si>
  <si>
    <t>-279256410</t>
  </si>
  <si>
    <t>28615673</t>
  </si>
  <si>
    <t>koleno kanalizační PP úhel 15° DN 75 pro vysoké teploty</t>
  </si>
  <si>
    <t>-2107904119</t>
  </si>
  <si>
    <t>28615624</t>
  </si>
  <si>
    <t>odbočka HTEA úhel 45° DN 75/75</t>
  </si>
  <si>
    <t>1699415553</t>
  </si>
  <si>
    <t>28615551</t>
  </si>
  <si>
    <t>odbočka HTEA úhel 45° DN 75/50</t>
  </si>
  <si>
    <t>-724436636</t>
  </si>
  <si>
    <t>28615763</t>
  </si>
  <si>
    <t>přesuvka odpadní PP DN 75 dl 118mm pro vysoké teploty</t>
  </si>
  <si>
    <t>-170016354</t>
  </si>
  <si>
    <t>28615636</t>
  </si>
  <si>
    <t>redukce nesouosá HTR DN 75/50</t>
  </si>
  <si>
    <t>-2105751475</t>
  </si>
  <si>
    <t>28615635</t>
  </si>
  <si>
    <t>redukce nesouosá HTR DN 50/40</t>
  </si>
  <si>
    <t>1561625743</t>
  </si>
  <si>
    <t>gumová do hrdla pro dopojení sifonu</t>
  </si>
  <si>
    <t>721174025</t>
  </si>
  <si>
    <t>Potrubí kanalizační z PP odpadní DN 110</t>
  </si>
  <si>
    <t>-355630600</t>
  </si>
  <si>
    <t>28611944</t>
  </si>
  <si>
    <t>čistící kus kanalizační PVC DN 110</t>
  </si>
  <si>
    <t>-1213525677</t>
  </si>
  <si>
    <t>55147363</t>
  </si>
  <si>
    <t>ventil přivzdušňovací vnitřní odpadního potrubí DN 50</t>
  </si>
  <si>
    <t>-1943479586</t>
  </si>
  <si>
    <t>55147368</t>
  </si>
  <si>
    <t>ventil přivzdušňovací vnitřního odpadního potrubí DN 110</t>
  </si>
  <si>
    <t>1961670469</t>
  </si>
  <si>
    <t>28615612</t>
  </si>
  <si>
    <t>koleno kanalizační PP úhel 45° DN 110 pro vysoké teploty</t>
  </si>
  <si>
    <t>-45889257</t>
  </si>
  <si>
    <t>28615688</t>
  </si>
  <si>
    <t>koleno kanalizační PP úhel 67° DN 110 pro vysoké teploty</t>
  </si>
  <si>
    <t>1048783432</t>
  </si>
  <si>
    <t>28615619</t>
  </si>
  <si>
    <t>koleno kanalizační PP úhel 87° DN 110 pro vysoké teploty</t>
  </si>
  <si>
    <t>231648327</t>
  </si>
  <si>
    <t>28615681</t>
  </si>
  <si>
    <t>koleno kanalizační PP úhel 30° DN 110 pro vysoké teploty</t>
  </si>
  <si>
    <t>906339136</t>
  </si>
  <si>
    <t>28615674</t>
  </si>
  <si>
    <t>koleno kanalizační PP úhel 15° DN 110 pro vysoké teploty</t>
  </si>
  <si>
    <t>-1013146991</t>
  </si>
  <si>
    <t>28615568</t>
  </si>
  <si>
    <t>odbočka HTEA úhel 67° DN 110/110</t>
  </si>
  <si>
    <t>2143194668</t>
  </si>
  <si>
    <t>28615764</t>
  </si>
  <si>
    <t>přesuvka odpadní PP DN 110 dl 140mm pro vysoké teploty</t>
  </si>
  <si>
    <t>1479642406</t>
  </si>
  <si>
    <t>28615637</t>
  </si>
  <si>
    <t>redukce kanalizační nesouosá PP dlouhá DN 110/75 pro vysoké teploty</t>
  </si>
  <si>
    <t>88550323</t>
  </si>
  <si>
    <t>-135552759</t>
  </si>
  <si>
    <t>721174026</t>
  </si>
  <si>
    <t>Potrubí kanalizační z PP odpadní DN 125</t>
  </si>
  <si>
    <t>1682877007</t>
  </si>
  <si>
    <t>28611888</t>
  </si>
  <si>
    <t>koleno kanalizační s hrdlem PP 125x87° SN10</t>
  </si>
  <si>
    <t>-448511514</t>
  </si>
  <si>
    <t>28611886</t>
  </si>
  <si>
    <t>koleno kanalizační s hrdlem PP 125x67° SN10</t>
  </si>
  <si>
    <t>2059261484</t>
  </si>
  <si>
    <t>28611884</t>
  </si>
  <si>
    <t>koleno kanalizační s hrdlem PP 125x45° SN10</t>
  </si>
  <si>
    <t>335326603</t>
  </si>
  <si>
    <t>28611882</t>
  </si>
  <si>
    <t>koleno kanalizační s hrdlem PP 125x30° SN10</t>
  </si>
  <si>
    <t>-1255472119</t>
  </si>
  <si>
    <t>28611880</t>
  </si>
  <si>
    <t>koleno kanalizační s hrdlem PP 125x15° SN10</t>
  </si>
  <si>
    <t>25350461</t>
  </si>
  <si>
    <t>28615626</t>
  </si>
  <si>
    <t>odbočka HTEA úhel 45° DN 125/125</t>
  </si>
  <si>
    <t>-2083793887</t>
  </si>
  <si>
    <t>28615554</t>
  </si>
  <si>
    <t>odbočka HTEA úhel 45° DN 125/110</t>
  </si>
  <si>
    <t>-1935038634</t>
  </si>
  <si>
    <t>28615765</t>
  </si>
  <si>
    <t>přesuvka odpadní PP DN 125 dl 177mm pro vysoké teploty</t>
  </si>
  <si>
    <t>2062095283</t>
  </si>
  <si>
    <t>28611502</t>
  </si>
  <si>
    <t>redukce kanalizační PVC 125/110</t>
  </si>
  <si>
    <t>744855198</t>
  </si>
  <si>
    <t>28611606</t>
  </si>
  <si>
    <t>čistící kus kanalizační PVC DN 125</t>
  </si>
  <si>
    <t>625790872</t>
  </si>
  <si>
    <t>721174043</t>
  </si>
  <si>
    <t>Potrubí kanalizační z PP připojovací DN 50</t>
  </si>
  <si>
    <t>-339362559</t>
  </si>
  <si>
    <t>721174044</t>
  </si>
  <si>
    <t>Potrubí kanalizační z PP připojovací DN 75</t>
  </si>
  <si>
    <t>324692084</t>
  </si>
  <si>
    <t>721174045</t>
  </si>
  <si>
    <t>Potrubí kanalizační z PP připojovací DN 110</t>
  </si>
  <si>
    <t>1905287466</t>
  </si>
  <si>
    <t>721174057</t>
  </si>
  <si>
    <t>Potrubí kanalizační z PP dešťové DN 160</t>
  </si>
  <si>
    <t>-411022192</t>
  </si>
  <si>
    <t>28611361</t>
  </si>
  <si>
    <t>koleno kanalizační PVC KG 160x45°</t>
  </si>
  <si>
    <t>-1066745466</t>
  </si>
  <si>
    <t>28615766</t>
  </si>
  <si>
    <t>přesuvka odpadní PP DN 160 dl 196mm pro vysoké teploty</t>
  </si>
  <si>
    <t>-194413832</t>
  </si>
  <si>
    <t>28611506</t>
  </si>
  <si>
    <t>redukce kanalizační PVC 160/125</t>
  </si>
  <si>
    <t>908779880</t>
  </si>
  <si>
    <t>721242116</t>
  </si>
  <si>
    <t>Lapač střešních splavenin z PP s kulovým kloubem na odtoku DN 125</t>
  </si>
  <si>
    <t>1368023955</t>
  </si>
  <si>
    <t>742111101</t>
  </si>
  <si>
    <t>Montáž revizních dvířek plastových</t>
  </si>
  <si>
    <t>445298363</t>
  </si>
  <si>
    <t>revizní dvířka pro přivzdušňovacé hlavice</t>
  </si>
  <si>
    <t>30x30</t>
  </si>
  <si>
    <t>56245721</t>
  </si>
  <si>
    <t>dvířka vanová bílá 300x300mm</t>
  </si>
  <si>
    <t>834466017</t>
  </si>
  <si>
    <t>998721102</t>
  </si>
  <si>
    <t>Přesun hmot tonážní pro vnitřní kanalizace v objektech v do 12 m</t>
  </si>
  <si>
    <t>402715820</t>
  </si>
  <si>
    <t>998721181</t>
  </si>
  <si>
    <t>Příplatek k přesunu hmot tonážní 721 prováděný bez použití mechanizace</t>
  </si>
  <si>
    <t>-1379871422</t>
  </si>
  <si>
    <t>722</t>
  </si>
  <si>
    <t>Zdravotechnika - vnitřní vodovod</t>
  </si>
  <si>
    <t>722130801</t>
  </si>
  <si>
    <t>Demontáž potrubí ocelové pozinkované závitové do DN 25</t>
  </si>
  <si>
    <t>442259606</t>
  </si>
  <si>
    <t>722130802</t>
  </si>
  <si>
    <t>Demontáž potrubí ocelové pozinkované závitové do DN 40</t>
  </si>
  <si>
    <t>1190947064</t>
  </si>
  <si>
    <t>722174022</t>
  </si>
  <si>
    <t>Potrubí vodovodní plastové PPR svar polyfuze PN 20 D 20 x 3,4 mm</t>
  </si>
  <si>
    <t>1334051712</t>
  </si>
  <si>
    <t>722174023</t>
  </si>
  <si>
    <t>Potrubí vodovodní plastové PPR svar polyfuze PN 20 D 25 x 4,2 mm</t>
  </si>
  <si>
    <t>766265084</t>
  </si>
  <si>
    <t>722174024</t>
  </si>
  <si>
    <t>Potrubí vodovodní plastové PPR svar polyfuze PN 20 D 32 x5,4 mm</t>
  </si>
  <si>
    <t>1844598721</t>
  </si>
  <si>
    <t>722174025</t>
  </si>
  <si>
    <t>Potrubí vodovodní plastové PPR svar polyfuze PN 20 D 40 x 6,7 mm</t>
  </si>
  <si>
    <t>-118727163</t>
  </si>
  <si>
    <t>722181211</t>
  </si>
  <si>
    <t>Ochrana vodovodního potrubí přilepenými termoizolačními trubicemi z PE tl do 6 mm DN do 22 mm</t>
  </si>
  <si>
    <t>-301185251</t>
  </si>
  <si>
    <t>SV</t>
  </si>
  <si>
    <t>722181212</t>
  </si>
  <si>
    <t>Ochrana vodovodního potrubí přilepenými termoizolačními trubicemi z PE tl do 6 mm DN do 32 mm</t>
  </si>
  <si>
    <t>653265571</t>
  </si>
  <si>
    <t>722181213</t>
  </si>
  <si>
    <t>Ochrana vodovodního potrubí přilepenými termoizolačními trubicemi z PE tl do 6 mm DN přes 32 mm</t>
  </si>
  <si>
    <t>700746553</t>
  </si>
  <si>
    <t>722181231</t>
  </si>
  <si>
    <t>Ochrana vodovodního potrubí přilepenými termoizolačními trubicemi z PE tl do 13 mm DN do 22 mm</t>
  </si>
  <si>
    <t>-1690688031</t>
  </si>
  <si>
    <t>TUV+CV</t>
  </si>
  <si>
    <t>722181232</t>
  </si>
  <si>
    <t>Ochrana vodovodního potrubí přilepenými termoizolačními trubicemi z PE tl do 13 mm DN do 45 mm</t>
  </si>
  <si>
    <t>-1027860711</t>
  </si>
  <si>
    <t>722182012</t>
  </si>
  <si>
    <t>Podpůrný žlab pro potrubí D 25</t>
  </si>
  <si>
    <t>-826985939</t>
  </si>
  <si>
    <t>CV 1.PP</t>
  </si>
  <si>
    <t>722182013</t>
  </si>
  <si>
    <t>Podpůrný žlab pro potrubí D 32</t>
  </si>
  <si>
    <t>91375757</t>
  </si>
  <si>
    <t>TUV 1.PP</t>
  </si>
  <si>
    <t>722182014</t>
  </si>
  <si>
    <t>Podpůrný žlab pro potrubí D 40</t>
  </si>
  <si>
    <t>1570266054</t>
  </si>
  <si>
    <t>SV 1.PP</t>
  </si>
  <si>
    <t>722190401</t>
  </si>
  <si>
    <t>Vyvedení a upevnění výpustku do DN 25</t>
  </si>
  <si>
    <t>-1221254997</t>
  </si>
  <si>
    <t>722224152</t>
  </si>
  <si>
    <t>Kulový kohout zahradní s vnějším závitem a páčkou PN 15, T 120°C G 1/2 - 3/4"</t>
  </si>
  <si>
    <t>-803308514</t>
  </si>
  <si>
    <t>kotelna</t>
  </si>
  <si>
    <t>722231074</t>
  </si>
  <si>
    <t>Ventil zpětný mosazný G 1 PN 10 do 110°C se dvěma závity</t>
  </si>
  <si>
    <t>1227757135</t>
  </si>
  <si>
    <t>zásobník TUV</t>
  </si>
  <si>
    <t>722231143</t>
  </si>
  <si>
    <t>Ventil závitový pojistný rohový G 1</t>
  </si>
  <si>
    <t>1707760735</t>
  </si>
  <si>
    <t>722232062</t>
  </si>
  <si>
    <t>Kohout kulový přímý G 3/4 PN 42 do 185°C vnitřní závit s vypouštěním</t>
  </si>
  <si>
    <t>-1637565157</t>
  </si>
  <si>
    <t>zásobník TUV - CV</t>
  </si>
  <si>
    <t>722232063</t>
  </si>
  <si>
    <t>Kohout kulový přímý G 1 PN 42 do 185°C vnitřní závit s vypouštěním</t>
  </si>
  <si>
    <t>256720693</t>
  </si>
  <si>
    <t>HUV v objektu</t>
  </si>
  <si>
    <t>zásobník TUV SV+TUV</t>
  </si>
  <si>
    <t>722234264</t>
  </si>
  <si>
    <t>Filtr mosazný G 3/4 PN 20 do 80°C s 2x vnitřním závitem</t>
  </si>
  <si>
    <t>864581387</t>
  </si>
  <si>
    <t>SV+CV</t>
  </si>
  <si>
    <t>722239101</t>
  </si>
  <si>
    <t>Montáž armatur vodovodních se dvěma závity G 1/2</t>
  </si>
  <si>
    <t>280473203</t>
  </si>
  <si>
    <t>multifunkční termocirkulační ventil, např.: DANFOSS MTCV DN 15</t>
  </si>
  <si>
    <t>pro regulaci průtoku CV</t>
  </si>
  <si>
    <t>55144043-R</t>
  </si>
  <si>
    <t>multifunkční termocirkulační ventil DN 10</t>
  </si>
  <si>
    <t>1576168755</t>
  </si>
  <si>
    <t>722239103</t>
  </si>
  <si>
    <t>Montáž armatur vodovodních se dvěma závity G 1</t>
  </si>
  <si>
    <t>-1958391017</t>
  </si>
  <si>
    <t>31942642</t>
  </si>
  <si>
    <t>T-kus mosaz 1"x1"x1"</t>
  </si>
  <si>
    <t>-1666999113</t>
  </si>
  <si>
    <t>zásobník</t>
  </si>
  <si>
    <t>31942482</t>
  </si>
  <si>
    <t>dvojvsuvka s vnějším závitem mosaz 1"</t>
  </si>
  <si>
    <t>858092170</t>
  </si>
  <si>
    <t>31942705</t>
  </si>
  <si>
    <t>redukce mosaz 1"x3/4"</t>
  </si>
  <si>
    <t>-1770696071</t>
  </si>
  <si>
    <t>31942704</t>
  </si>
  <si>
    <t>redukce mosaz 1"x1/2"</t>
  </si>
  <si>
    <t>-1666843742</t>
  </si>
  <si>
    <t xml:space="preserve">zásobník </t>
  </si>
  <si>
    <t>IVR.MR63016BB</t>
  </si>
  <si>
    <t>Manometr radiální - spodní napojení 1/4"M; pr. 63mm; 0-16bar</t>
  </si>
  <si>
    <t>111109367</t>
  </si>
  <si>
    <t>31942767</t>
  </si>
  <si>
    <t>šroubení topenářské přímé mosaz 1"</t>
  </si>
  <si>
    <t>-1750356676</t>
  </si>
  <si>
    <t>42692260</t>
  </si>
  <si>
    <t>šroubení mosaz k čerpadlu s vestavěným kulovým kohoutem 1"1/2x1" T 110°C</t>
  </si>
  <si>
    <t>88941427</t>
  </si>
  <si>
    <t>zásobník - CV</t>
  </si>
  <si>
    <t>722270101</t>
  </si>
  <si>
    <t>Sestava vodoměrová závitová G 3/4</t>
  </si>
  <si>
    <t>soubor</t>
  </si>
  <si>
    <t>-1549658785</t>
  </si>
  <si>
    <t>za HUV v objektu - S1.01</t>
  </si>
  <si>
    <t>722290226</t>
  </si>
  <si>
    <t>Zkouška těsnosti vodovodního potrubí do DN 50</t>
  </si>
  <si>
    <t>-795476011</t>
  </si>
  <si>
    <t>722290234</t>
  </si>
  <si>
    <t>Proplach a dezinfekce vodovodního potrubí do DN 80</t>
  </si>
  <si>
    <t>1390087102</t>
  </si>
  <si>
    <t>998722101</t>
  </si>
  <si>
    <t>Přesun hmot tonážní pro vnitřní vodovod v objektech v do 6 m</t>
  </si>
  <si>
    <t>796227971</t>
  </si>
  <si>
    <t>998722181</t>
  </si>
  <si>
    <t>Příplatek k přesunu hmot tonážní 722 prováděný bez použití mechanizace</t>
  </si>
  <si>
    <t>-217730369</t>
  </si>
  <si>
    <t>724</t>
  </si>
  <si>
    <t>Zdravotechnika - strojní vybavení</t>
  </si>
  <si>
    <t>724211207-R</t>
  </si>
  <si>
    <t>Sanitární čerpadlo</t>
  </si>
  <si>
    <t>-106975574</t>
  </si>
  <si>
    <t>Sanitární čerpadlo pro přečerpání kondenzátu a úkapů z pojistných ventilů</t>
  </si>
  <si>
    <t>998724102</t>
  </si>
  <si>
    <t>Přesun hmot tonážní pro strojní vybavení v objektech v do 12 m</t>
  </si>
  <si>
    <t>940885677</t>
  </si>
  <si>
    <t>998724181</t>
  </si>
  <si>
    <t>Příplatek k přesunu hmot tonážní 724 prováděný bez použití mechanizace</t>
  </si>
  <si>
    <t>-536403205</t>
  </si>
  <si>
    <t>725</t>
  </si>
  <si>
    <t>Zdravotechnika - zařizovací předměty</t>
  </si>
  <si>
    <t>725110811</t>
  </si>
  <si>
    <t>Demontáž klozetů splachovacích s nádrží nebo tlakovým splachovačem</t>
  </si>
  <si>
    <t>428296056</t>
  </si>
  <si>
    <t>725112022</t>
  </si>
  <si>
    <t>Klozet keramický závěsný na nosné stěny s hlubokým splachováním odpad vodorovný</t>
  </si>
  <si>
    <t>311098166</t>
  </si>
  <si>
    <t>"1.03" 2</t>
  </si>
  <si>
    <t>"2.05" 1</t>
  </si>
  <si>
    <t>"2.06" 2</t>
  </si>
  <si>
    <t>55281794</t>
  </si>
  <si>
    <t>tlačítko pro ovládání WC zepředu plast dvě množství vody 246x164mm</t>
  </si>
  <si>
    <t>-985469872</t>
  </si>
  <si>
    <t>725121527</t>
  </si>
  <si>
    <t>Pisoárový záchodek automatický s integrovaným napájecím zdrojem</t>
  </si>
  <si>
    <t>19789809</t>
  </si>
  <si>
    <t>725210821</t>
  </si>
  <si>
    <t>Demontáž umyvadel bez výtokových armatur umyvadel</t>
  </si>
  <si>
    <t>-1976107810</t>
  </si>
  <si>
    <t>725211602</t>
  </si>
  <si>
    <t>Umyvadlo keramické bílé šířky 550 mm bez krytu na sifon připevněné na stěnu šrouby</t>
  </si>
  <si>
    <t>-2059731308</t>
  </si>
  <si>
    <t>"1.05" 2</t>
  </si>
  <si>
    <t>"2.04" 1</t>
  </si>
  <si>
    <t>"2.07" 2</t>
  </si>
  <si>
    <t>725240812</t>
  </si>
  <si>
    <t>Demontáž sprchových kabin a vaniček bez výtokových armatur vaniček</t>
  </si>
  <si>
    <t>603260827</t>
  </si>
  <si>
    <t>725241112</t>
  </si>
  <si>
    <t>Vanička sprchová akrylátová čtvercová 900x900 mm</t>
  </si>
  <si>
    <t>-1877260923</t>
  </si>
  <si>
    <t>"1.04" 2</t>
  </si>
  <si>
    <t>725244624</t>
  </si>
  <si>
    <t>Zástěna sprchová rohová polorámová skleněná tl. 6 mm dveře otvíravé jednokřídlové vstup z čela na vaničku 900x900 mm</t>
  </si>
  <si>
    <t>-2136835906</t>
  </si>
  <si>
    <t>725813111</t>
  </si>
  <si>
    <t>Ventil rohový bez připojovací trubičky nebo flexi hadičky G 1/2</t>
  </si>
  <si>
    <t>1364519773</t>
  </si>
  <si>
    <t>725813112</t>
  </si>
  <si>
    <t>Ventil rohový pračkový G 3/4</t>
  </si>
  <si>
    <t>92326233</t>
  </si>
  <si>
    <t>pračka a myčka</t>
  </si>
  <si>
    <t>725820801</t>
  </si>
  <si>
    <t>Demontáž baterií nástěnných do G 3/4</t>
  </si>
  <si>
    <t>-1079260851</t>
  </si>
  <si>
    <t>725822611</t>
  </si>
  <si>
    <t>Baterie umyvadlová stojánková páková bez výpusti</t>
  </si>
  <si>
    <t>-368919522</t>
  </si>
  <si>
    <t>725849411</t>
  </si>
  <si>
    <t>Montáž baterie sprchové nástěnná s nastavitelnou výškou sprchy</t>
  </si>
  <si>
    <t>260729716</t>
  </si>
  <si>
    <t>55145588</t>
  </si>
  <si>
    <t>baterie sprchová bez příslušenství</t>
  </si>
  <si>
    <t>-842420162</t>
  </si>
  <si>
    <t>55145003</t>
  </si>
  <si>
    <t>souprava sprchová komplet</t>
  </si>
  <si>
    <t>-1511242764</t>
  </si>
  <si>
    <t>998725102</t>
  </si>
  <si>
    <t>Přesun hmot tonážní pro zařizovací předměty v objektech v do 12 m</t>
  </si>
  <si>
    <t>-459820324</t>
  </si>
  <si>
    <t>998725181</t>
  </si>
  <si>
    <t>Příplatek k přesunu hmot tonážní 725 prováděný bez použití mechanizace</t>
  </si>
  <si>
    <t>-1897525389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</si>
  <si>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</si>
  <si>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</si>
  <si>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</si>
  <si>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</si>
  <si>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-1811822483</t>
  </si>
  <si>
    <t>726191002</t>
  </si>
  <si>
    <t>Souprava pro předstěnovou montáž</t>
  </si>
  <si>
    <t>811669499</t>
  </si>
  <si>
    <t>998726111</t>
  </si>
  <si>
    <t>Přesun hmot tonážní pro instalační prefabrikáty v objektech v do 6 m</t>
  </si>
  <si>
    <t>-371256834</t>
  </si>
  <si>
    <t>998726181</t>
  </si>
  <si>
    <t>Příplatek k přesunu hmot tonážní 726 prováděný bez použití mechanizace</t>
  </si>
  <si>
    <t>1554526428</t>
  </si>
  <si>
    <t>1036539595</t>
  </si>
  <si>
    <t>pomocné práce pro ZTI</t>
  </si>
  <si>
    <t>2*16</t>
  </si>
  <si>
    <t>-1518967142</t>
  </si>
  <si>
    <t>HZS2221</t>
  </si>
  <si>
    <t>Hodinová zúčtovací sazba elektrikář</t>
  </si>
  <si>
    <t>1532507804</t>
  </si>
  <si>
    <t>veškeré práce elektro spojené se ZTI</t>
  </si>
  <si>
    <t>R-1</t>
  </si>
  <si>
    <t>Elektromateriál pro ÚT</t>
  </si>
  <si>
    <t>-1162953958</t>
  </si>
  <si>
    <t xml:space="preserve">elektromateriál - kompletní dodávka veškerého materiálu </t>
  </si>
  <si>
    <t>potřebného ke zprovoznění systému ZTI</t>
  </si>
  <si>
    <t>05 - ÚT</t>
  </si>
  <si>
    <t>5 - ÚT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</si>
  <si>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</si>
  <si>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</si>
  <si>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</si>
  <si>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</si>
  <si>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</si>
  <si>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744560348</t>
  </si>
  <si>
    <t>-1319386340</t>
  </si>
  <si>
    <t>-1746043064</t>
  </si>
  <si>
    <t>3,408*10</t>
  </si>
  <si>
    <t>-2032685637</t>
  </si>
  <si>
    <t>713311211</t>
  </si>
  <si>
    <t>Montáž izolace tepelné těles plocha rovná 1x pásy s Al fólií</t>
  </si>
  <si>
    <t>753027108</t>
  </si>
  <si>
    <t>rozdělovač, sběrač, anuloid</t>
  </si>
  <si>
    <t>63141799</t>
  </si>
  <si>
    <t>rohož izolační z minerální vlny lamelová s Al fólií 65kg/m3 tl 100mm</t>
  </si>
  <si>
    <t>590826045</t>
  </si>
  <si>
    <t>4*0,95 'Přepočtené koeficientem množství</t>
  </si>
  <si>
    <t>713420841</t>
  </si>
  <si>
    <t>Odstranění izolace tepelné potrubí rohožemi s úpravou pletivem spojenými drátem tl do 50 mm</t>
  </si>
  <si>
    <t>1225762637</t>
  </si>
  <si>
    <t>998713101</t>
  </si>
  <si>
    <t>Přesun hmot tonážní pro izolace tepelné v objektech v do 6 m</t>
  </si>
  <si>
    <t>835015927</t>
  </si>
  <si>
    <t>998713181</t>
  </si>
  <si>
    <t>Příplatek k přesunu hmot tonážní 713 prováděný bez použití mechanizace</t>
  </si>
  <si>
    <t>-224097224</t>
  </si>
  <si>
    <t>722224115</t>
  </si>
  <si>
    <t>Kohout plnicí nebo vypouštěcí G 1/2 PN 10 s jedním závitem</t>
  </si>
  <si>
    <t>-1092386825</t>
  </si>
  <si>
    <t>9+4</t>
  </si>
  <si>
    <t>-538452924</t>
  </si>
  <si>
    <t>725510802</t>
  </si>
  <si>
    <t>Demontáž ohřívač zásobníkový plynový cirkulační do 500 litrů</t>
  </si>
  <si>
    <t>-244392354</t>
  </si>
  <si>
    <t>stávající ohřívač Quantum</t>
  </si>
  <si>
    <t>731</t>
  </si>
  <si>
    <t>Ústřední vytápění - kotelny</t>
  </si>
  <si>
    <t>731200826</t>
  </si>
  <si>
    <t>Demontáž kotle ocelového na plynná nebo kapalná paliva výkon do 60 kW</t>
  </si>
  <si>
    <t>2103840077</t>
  </si>
  <si>
    <t>stávající kotel</t>
  </si>
  <si>
    <t>731244115</t>
  </si>
  <si>
    <t>Kotel ocelový závěsný na plyn kondenzační o výkonu 9,7-48,7 kW pro vytápění</t>
  </si>
  <si>
    <t>-245168118</t>
  </si>
  <si>
    <t>731391821</t>
  </si>
  <si>
    <t>Vypuštění vody z kotle čerpadlem plocha kotle do 5 m2</t>
  </si>
  <si>
    <t>715942656</t>
  </si>
  <si>
    <t>731890801</t>
  </si>
  <si>
    <t>Přemístění demontovaných kotelen umístěných ve výšce nebo hloubce objektu do 6 m</t>
  </si>
  <si>
    <t>1966745459</t>
  </si>
  <si>
    <t>731-R</t>
  </si>
  <si>
    <t>Přečerpávací stanice kondenzátu, včetně neutralizačního boxu</t>
  </si>
  <si>
    <t>-1238611365</t>
  </si>
  <si>
    <t>998731101</t>
  </si>
  <si>
    <t>Přesun hmot tonážní pro kotelny v objektech v do 6 m</t>
  </si>
  <si>
    <t>1339365804</t>
  </si>
  <si>
    <t>998731181</t>
  </si>
  <si>
    <t>Příplatek k přesunu hmot tonážní 731 prováděný bez použití mechanizace</t>
  </si>
  <si>
    <t>80398573</t>
  </si>
  <si>
    <t>732</t>
  </si>
  <si>
    <t>Ústřední vytápění - strojovny</t>
  </si>
  <si>
    <t>732112235</t>
  </si>
  <si>
    <t>Rozdělovač sdružený hydraulický DN 100 závitový</t>
  </si>
  <si>
    <t>-1851247916</t>
  </si>
  <si>
    <t>přesná specifikace viz PD</t>
  </si>
  <si>
    <t>732113105</t>
  </si>
  <si>
    <t>Vyrovnávač dynamických tlaků DN 100 PN 6 hydraulický přírubový</t>
  </si>
  <si>
    <t>-1285191266</t>
  </si>
  <si>
    <t>732211113</t>
  </si>
  <si>
    <t>Ohřívač stacionární zásobníkový s jedním výměníkem PN 0,6/1,0 o objemu 148 l v.pl. 1,45 m2</t>
  </si>
  <si>
    <t>689090482</t>
  </si>
  <si>
    <t>např. zásobníkový ohřívač TUV DRAŽICE OKC 160 NTR</t>
  </si>
  <si>
    <t>732331618</t>
  </si>
  <si>
    <t>Nádoba tlaková expanzní s membránou závitové připojení PN 0,6 o objemu 100 l</t>
  </si>
  <si>
    <t>-1176494336</t>
  </si>
  <si>
    <t>nová expanzní nádoba</t>
  </si>
  <si>
    <t>732331777</t>
  </si>
  <si>
    <t>Příslušenství k expanzním nádobám bezpečnostní uzávěr G 3/4 k měření tlaku</t>
  </si>
  <si>
    <t>-1287342014</t>
  </si>
  <si>
    <t>pro dopojení expanzní nádoby</t>
  </si>
  <si>
    <t>732421214</t>
  </si>
  <si>
    <t>Čerpadlo teplovodní mokroběžné závitové cirkulační DN 25 výtlak do 7,0 m průtok 8,0 m3/h pro TUV</t>
  </si>
  <si>
    <t>749820428</t>
  </si>
  <si>
    <t>cirkulační čerpadlo pro TUV, např.:</t>
  </si>
  <si>
    <t>Elektronické cirkulační čerpadlo Grundfos ALPHA1L 20-60N 150mm</t>
  </si>
  <si>
    <t>nebo obdobných parametrů, včetně šroubení a dopojení do systému</t>
  </si>
  <si>
    <t>732421402</t>
  </si>
  <si>
    <t>Čerpadlo teplovodní mokroběžné závitové oběhové DN 25 výtlak do 4,0 m průtok 2,2 m3/h pro vytápění</t>
  </si>
  <si>
    <t>67210832</t>
  </si>
  <si>
    <t xml:space="preserve">např. KSB Calio 25/40 ECO Mode  ( 230V/75 W )</t>
  </si>
  <si>
    <t>nebo obdobných parametrů</t>
  </si>
  <si>
    <t>998732101</t>
  </si>
  <si>
    <t>Přesun hmot tonážní pro strojovny v objektech v do 6 m</t>
  </si>
  <si>
    <t>1716409891</t>
  </si>
  <si>
    <t>998732181</t>
  </si>
  <si>
    <t>Příplatek k přesunu hmot tonážní 732 prováděný bez použití mechanizace</t>
  </si>
  <si>
    <t>-1592090045</t>
  </si>
  <si>
    <t>733</t>
  </si>
  <si>
    <t>Ústřední vytápění - rozvodné potrubí</t>
  </si>
  <si>
    <t>733120819</t>
  </si>
  <si>
    <t>Demontáž potrubí ocelového hladkého do D 60,3</t>
  </si>
  <si>
    <t>1063664926</t>
  </si>
  <si>
    <t>veškeré stávající rozvody ÚT</t>
  </si>
  <si>
    <t>250</t>
  </si>
  <si>
    <t>733191823</t>
  </si>
  <si>
    <t>Odřezání držáku potrubí třmenového do D 76 bez demontáže podpěr, konzol nebo výložníků</t>
  </si>
  <si>
    <t>-1690749810</t>
  </si>
  <si>
    <t>733223301</t>
  </si>
  <si>
    <t>Potrubí měděné tvrdé spojované lisováním DN 12 ÚT</t>
  </si>
  <si>
    <t>1448446810</t>
  </si>
  <si>
    <t>733223302</t>
  </si>
  <si>
    <t>Potrubí měděné tvrdé spojované lisováním DN 15 ÚT</t>
  </si>
  <si>
    <t>-962456470</t>
  </si>
  <si>
    <t>733223303</t>
  </si>
  <si>
    <t>Potrubí měděné tvrdé spojované lisováním DN 20 ÚT</t>
  </si>
  <si>
    <t>2046637537</t>
  </si>
  <si>
    <t>733223304</t>
  </si>
  <si>
    <t>Potrubí měděné tvrdé spojované lisováním DN 25 ÚT</t>
  </si>
  <si>
    <t>-1046821554</t>
  </si>
  <si>
    <t>733223305</t>
  </si>
  <si>
    <t>Potrubí měděné tvrdé spojované lisováním DN 32 ÚT</t>
  </si>
  <si>
    <t>-1311963705</t>
  </si>
  <si>
    <t>733291101</t>
  </si>
  <si>
    <t>Zkouška těsnosti potrubí měděné do D 35x1,5</t>
  </si>
  <si>
    <t>390392166</t>
  </si>
  <si>
    <t>733811241</t>
  </si>
  <si>
    <t>Ochrana potrubí ústředního vytápění termoizolačními trubicemi z PE tl do 20 mm DN do 22 mm</t>
  </si>
  <si>
    <t>102823694</t>
  </si>
  <si>
    <t>733811242</t>
  </si>
  <si>
    <t>Ochrana potrubí ústředního vytápění termoizolačními trubicemi z PE tl do 20 mm DN do 45 mm</t>
  </si>
  <si>
    <t>576172280</t>
  </si>
  <si>
    <t>733890801</t>
  </si>
  <si>
    <t>Přemístění potrubí demontovaného vodorovně do 100 m v objektech výšky do 6 m</t>
  </si>
  <si>
    <t>-1556412449</t>
  </si>
  <si>
    <t>998733101</t>
  </si>
  <si>
    <t>Přesun hmot tonážní pro rozvody potrubí v objektech v do 6 m</t>
  </si>
  <si>
    <t>-1796520716</t>
  </si>
  <si>
    <t>998733181</t>
  </si>
  <si>
    <t>Příplatek k přesunu hmot tonážní 733 prováděný bez použití mechanizace</t>
  </si>
  <si>
    <t>-2015730548</t>
  </si>
  <si>
    <t>734</t>
  </si>
  <si>
    <t>Ústřední vytápění - armatury</t>
  </si>
  <si>
    <t>734200813</t>
  </si>
  <si>
    <t>Demontáž armatury závitové s jedním závitem do G 6/4</t>
  </si>
  <si>
    <t>1499892756</t>
  </si>
  <si>
    <t>734209102</t>
  </si>
  <si>
    <t>Montáž armatury závitové s jedním závitem G 3/8</t>
  </si>
  <si>
    <t>-2050049853</t>
  </si>
  <si>
    <t>31951415</t>
  </si>
  <si>
    <t>přechod závitový pájecí spoj-vnější závit 4243G 15-3/8"</t>
  </si>
  <si>
    <t>-1045013313</t>
  </si>
  <si>
    <t>734209103</t>
  </si>
  <si>
    <t>Montáž armatury závitové s jedním závitem G 1/2</t>
  </si>
  <si>
    <t>1309003085</t>
  </si>
  <si>
    <t>31951418</t>
  </si>
  <si>
    <t>přechod závitový pájecí spoj-vnější závit 4243G 18-1/2"</t>
  </si>
  <si>
    <t>1734099749</t>
  </si>
  <si>
    <t>734209105</t>
  </si>
  <si>
    <t>Montáž armatury závitové s jedním závitem G 1</t>
  </si>
  <si>
    <t>602325796</t>
  </si>
  <si>
    <t>31951424</t>
  </si>
  <si>
    <t>přechod závitový pájecí spoj-vnější závit 4243G 28-1"</t>
  </si>
  <si>
    <t>680191937</t>
  </si>
  <si>
    <t>31951426</t>
  </si>
  <si>
    <t>přechod závitový pájecí spoj-vnější závit 4243G 35-5/4"</t>
  </si>
  <si>
    <t>1362237834</t>
  </si>
  <si>
    <t>734209123</t>
  </si>
  <si>
    <t>Montáž armatury závitové s třemi závity G 1/2</t>
  </si>
  <si>
    <t>1690544019</t>
  </si>
  <si>
    <t>zkušební armatura pod manometr</t>
  </si>
  <si>
    <t>42234500</t>
  </si>
  <si>
    <t>kohout tlakoměrový s čepem a nátrubkový pro PN25 s připojením M20x1,5mm</t>
  </si>
  <si>
    <t>-1201870935</t>
  </si>
  <si>
    <t>734211126</t>
  </si>
  <si>
    <t>Ventil závitový odvzdušňovací G 3/8 PN 14 do 120°C automatický se zpětnou klapkou otopných těles</t>
  </si>
  <si>
    <t>-1903062693</t>
  </si>
  <si>
    <t>734221551</t>
  </si>
  <si>
    <t>Ventil závitový termostatický přímý dvouregulační G 3/8 PN 16 do 110°C bez hlavice ovládání</t>
  </si>
  <si>
    <t>207914692</t>
  </si>
  <si>
    <t>734221686</t>
  </si>
  <si>
    <t>Termostatická hlavice vosková PN 10 do 110°C otopných těles VK</t>
  </si>
  <si>
    <t>-1357048609</t>
  </si>
  <si>
    <t>734242415</t>
  </si>
  <si>
    <t>Ventil závitový zpětný přímý G 5/4 PN 16 do 110°C</t>
  </si>
  <si>
    <t>-530648336</t>
  </si>
  <si>
    <t>734261711</t>
  </si>
  <si>
    <t>Šroubení regulační radiátorové přímé G 3/8 bez vypouštění</t>
  </si>
  <si>
    <t>-913793000</t>
  </si>
  <si>
    <t>734261714</t>
  </si>
  <si>
    <t>Šroubení regulační radiátorové přímé G 1 bez vypouštění</t>
  </si>
  <si>
    <t>1571214368</t>
  </si>
  <si>
    <t>734261715</t>
  </si>
  <si>
    <t>Šroubení regulační radiátorové přímé G 1 1/4 bez vypouštění</t>
  </si>
  <si>
    <t>1456078720</t>
  </si>
  <si>
    <t>734290824</t>
  </si>
  <si>
    <t>Demontáž armatury směšovací přivařovací čtyřcestné DN 40</t>
  </si>
  <si>
    <t>-1878328222</t>
  </si>
  <si>
    <t>734291265</t>
  </si>
  <si>
    <t>Filtr závitový přímý G 1 1/4 PN 30 do 110°C s vnitřními závity</t>
  </si>
  <si>
    <t>-1127665221</t>
  </si>
  <si>
    <t>734292774</t>
  </si>
  <si>
    <t>Kohout kulový přímý G 1 PN 42 do 185°C plnoprůtokový s koulí DADO vnitřní závit</t>
  </si>
  <si>
    <t>1905700383</t>
  </si>
  <si>
    <t>734292775</t>
  </si>
  <si>
    <t>Kohout kulový přímý G 1 1/4 PN 42 do 185°C plnoprůtokový s koulí DADO vnitřní závit</t>
  </si>
  <si>
    <t>370160327</t>
  </si>
  <si>
    <t>734295021</t>
  </si>
  <si>
    <t>Směšovací armatura závitová trojcestná DN 20 se servomotorem</t>
  </si>
  <si>
    <t>-2746148</t>
  </si>
  <si>
    <t>734411123</t>
  </si>
  <si>
    <t>Teploměr technický s pevným stonkem a jímkou zadní připojení průměr 100 mm délky 50 mm</t>
  </si>
  <si>
    <t>1563488823</t>
  </si>
  <si>
    <t>Teploměr dvoukovový DTR s jímkou rozsah do 120 °C</t>
  </si>
  <si>
    <t>734421102</t>
  </si>
  <si>
    <t>Tlakoměr s pevným stonkem a zpětnou klapkou tlak 0-16 bar průměr 63 mm spodní připojení</t>
  </si>
  <si>
    <t>303145069</t>
  </si>
  <si>
    <t>rozsah 0 - 400 kPa</t>
  </si>
  <si>
    <t>734424101</t>
  </si>
  <si>
    <t>Kondenzační smyčka k přivaření zahnutá PN 250 do 300°C</t>
  </si>
  <si>
    <t>223342587</t>
  </si>
  <si>
    <t>734890801</t>
  </si>
  <si>
    <t>Přemístění demontovaných armatur vodorovně do 100 m v objektech výšky do 6 m</t>
  </si>
  <si>
    <t>-1584473505</t>
  </si>
  <si>
    <t>998734101</t>
  </si>
  <si>
    <t>Přesun hmot tonážní pro armatury v objektech v do 6 m</t>
  </si>
  <si>
    <t>1579546950</t>
  </si>
  <si>
    <t>998734181</t>
  </si>
  <si>
    <t>Příplatek k přesunu hmot tonážní 734 prováděný bez použití mechanizace</t>
  </si>
  <si>
    <t>1353502706</t>
  </si>
  <si>
    <t>735</t>
  </si>
  <si>
    <t>Ústřední vytápění - otopná tělesa</t>
  </si>
  <si>
    <t>735000912</t>
  </si>
  <si>
    <t>Vyregulování ventilu nebo kohoutu dvojregulačního s termostatickým ovládáním</t>
  </si>
  <si>
    <t>-1072106408</t>
  </si>
  <si>
    <t>TRV+šroubení</t>
  </si>
  <si>
    <t>24+24</t>
  </si>
  <si>
    <t>735151471</t>
  </si>
  <si>
    <t>Otopné těleso panelové dvoudeskové 1 přídavná přestupní plocha výška/délka 600/400 mm výkon 515 W</t>
  </si>
  <si>
    <t>1389273833</t>
  </si>
  <si>
    <t>735151472</t>
  </si>
  <si>
    <t>Otopné těleso panelové dvoudeskové 1 přídavná přestupní plocha výška/délka 600/500 mm výkon 644 W</t>
  </si>
  <si>
    <t>1788317576</t>
  </si>
  <si>
    <t>735151473</t>
  </si>
  <si>
    <t>Otopné těleso panelové dvoudeskové 1 přídavná přestupní plocha výška/délka 600/600 mm výkon 773 W</t>
  </si>
  <si>
    <t>1283438414</t>
  </si>
  <si>
    <t>735151474</t>
  </si>
  <si>
    <t>Otopné těleso panelové dvoudeskové 1 přídavná přestupní plocha výška/délka 600/700 mm výkon 902 W</t>
  </si>
  <si>
    <t>2117460498</t>
  </si>
  <si>
    <t>735151477</t>
  </si>
  <si>
    <t>Otopné těleso panelové dvoudeskové 1 přídavná přestupní plocha výška/délka 600/1000 mm výkon 1288 W</t>
  </si>
  <si>
    <t>482924897</t>
  </si>
  <si>
    <t>735151580</t>
  </si>
  <si>
    <t>Otopné těleso panelové dvoudeskové 2 přídavné přestupní plochy výška/délka 600/1400 mm výkon 2351 W</t>
  </si>
  <si>
    <t>-1019576574</t>
  </si>
  <si>
    <t>735151821</t>
  </si>
  <si>
    <t>Demontáž otopného tělesa panelového dvouřadého délka do 1500 mm</t>
  </si>
  <si>
    <t>751789048</t>
  </si>
  <si>
    <t>demontáž těles pro zpětné použití - viz PD</t>
  </si>
  <si>
    <t>735191903</t>
  </si>
  <si>
    <t>Vyčištění otopných těles ocelových nebo hliníkových proplachem vodou</t>
  </si>
  <si>
    <t>2072831505</t>
  </si>
  <si>
    <t>735191910</t>
  </si>
  <si>
    <t>Napuštění vody do otopných těles</t>
  </si>
  <si>
    <t>707197282</t>
  </si>
  <si>
    <t>735192923</t>
  </si>
  <si>
    <t>Zpětná montáž otopného tělesa panelového dvouřadého do 1500 mm</t>
  </si>
  <si>
    <t>-1561307477</t>
  </si>
  <si>
    <t>zpětná montáž těles - viz PD</t>
  </si>
  <si>
    <t>735494811</t>
  </si>
  <si>
    <t>Vypuštění vody z otopných těles</t>
  </si>
  <si>
    <t>-396936956</t>
  </si>
  <si>
    <t>735511142</t>
  </si>
  <si>
    <t>Prostorový termostat programovatelný týdenní</t>
  </si>
  <si>
    <t>751301686</t>
  </si>
  <si>
    <t>998735101</t>
  </si>
  <si>
    <t>Přesun hmot tonážní pro otopná tělesa v objektech v do 6 m</t>
  </si>
  <si>
    <t>-170760647</t>
  </si>
  <si>
    <t>998735181</t>
  </si>
  <si>
    <t>Příplatek k přesunu hmot tonážní 735 prováděný bez použití mechanizace</t>
  </si>
  <si>
    <t>1838861395</t>
  </si>
  <si>
    <t>724437387</t>
  </si>
  <si>
    <t>pomocné práce pro ÚT</t>
  </si>
  <si>
    <t>4*8</t>
  </si>
  <si>
    <t>-1150232865</t>
  </si>
  <si>
    <t>dopojení přečerpávací stanice kondenzátu</t>
  </si>
  <si>
    <t>1,5</t>
  </si>
  <si>
    <t>montáž odkouření, úprava plynovodu</t>
  </si>
  <si>
    <t>dopojení zásobníku TUV - komplet</t>
  </si>
  <si>
    <t>2*8</t>
  </si>
  <si>
    <t>1577696800</t>
  </si>
  <si>
    <t>veškeré práce elektro spojené se zprovozněním ÚT</t>
  </si>
  <si>
    <t>-1693962671</t>
  </si>
  <si>
    <t>potřebného ke zprovoznění systému ÚT</t>
  </si>
  <si>
    <t>HZS4212</t>
  </si>
  <si>
    <t>Hodinová zúčtovací sazba revizní technik specialista</t>
  </si>
  <si>
    <t>-1712182348</t>
  </si>
  <si>
    <t>veškeré kontroly, prohlídky a zkoušky spojené s úpravami ÚT a plynovodu</t>
  </si>
  <si>
    <t>06 - KLIMA</t>
  </si>
  <si>
    <t>6 - KLIMA</t>
  </si>
  <si>
    <t xml:space="preserve">    751 - Vzduchotechnika</t>
  </si>
  <si>
    <t>M - Práce a dodávky M</t>
  </si>
  <si>
    <t xml:space="preserve">    22-M - Montáže technologických zařízení pro dopravní stavby</t>
  </si>
  <si>
    <t>611-R-1</t>
  </si>
  <si>
    <t>Zednické práce (zednické přípomoci,zapravení, omítky)</t>
  </si>
  <si>
    <t>123855749</t>
  </si>
  <si>
    <t>zapravení omítek a prostupů zdí, včetně fasády do původního stavu</t>
  </si>
  <si>
    <t>941311111</t>
  </si>
  <si>
    <t>Montáž lešení řadového modulového lehkého zatížení do 200 kg/m2 š do 0,9 m v do 10 m</t>
  </si>
  <si>
    <t>-1860404608</t>
  </si>
  <si>
    <t>941311811</t>
  </si>
  <si>
    <t>Demontáž lešení řadového modulového lehkého zatížení do 200 kg/m2 š do 0,9 m v do 10 m</t>
  </si>
  <si>
    <t>1542656026</t>
  </si>
  <si>
    <t>952901111</t>
  </si>
  <si>
    <t>Vyčištění budov bytové a občanské výstavby při výšce podlaží do 4 m</t>
  </si>
  <si>
    <t>-761236153</t>
  </si>
  <si>
    <t>977151118</t>
  </si>
  <si>
    <t>Jádrové vrty diamantovými korunkami do D 100 mm do stavebních materiálů</t>
  </si>
  <si>
    <t>1245379530</t>
  </si>
  <si>
    <t>veškeré prostupy</t>
  </si>
  <si>
    <t>997013113</t>
  </si>
  <si>
    <t>Vnitrostaveništní doprava suti a vybouraných hmot pro budovy v do 12 m s použitím mechanizace</t>
  </si>
  <si>
    <t>-1793780489</t>
  </si>
  <si>
    <t>2021557014</t>
  </si>
  <si>
    <t>-310247987</t>
  </si>
  <si>
    <t>0,547*10</t>
  </si>
  <si>
    <t>-657890232</t>
  </si>
  <si>
    <t>-2069868173</t>
  </si>
  <si>
    <t>721174042</t>
  </si>
  <si>
    <t>Potrubí kanalizační z PP připojovací DN 40</t>
  </si>
  <si>
    <t>2112298564</t>
  </si>
  <si>
    <t xml:space="preserve">odvod od jednotek do kanalizace - vnitřní i venkovní </t>
  </si>
  <si>
    <t>kompletní dopojení od jednotek do kanalizace</t>
  </si>
  <si>
    <t>721194104</t>
  </si>
  <si>
    <t>Vyvedení a upevnění odpadních výpustek DN 40</t>
  </si>
  <si>
    <t>-1023267051</t>
  </si>
  <si>
    <t>HLE.HL136430</t>
  </si>
  <si>
    <t>Vodní ZU pro odvod kondenzátu DN32, jako HL136.2 bez transparentntích trubic a bez dopouštění</t>
  </si>
  <si>
    <t>-554426055</t>
  </si>
  <si>
    <t>nebo obdobná</t>
  </si>
  <si>
    <t>-758527759</t>
  </si>
  <si>
    <t>751</t>
  </si>
  <si>
    <t>Vzduchotechnika</t>
  </si>
  <si>
    <t>751711111</t>
  </si>
  <si>
    <t>Montáž klimatizační jednotky vnitřní nástěnné o výkonu 3,5 kW</t>
  </si>
  <si>
    <t>-119562456</t>
  </si>
  <si>
    <t>751-R1</t>
  </si>
  <si>
    <t>Vnitřní klimatizační jednotka</t>
  </si>
  <si>
    <t>423622841</t>
  </si>
  <si>
    <t>751721112</t>
  </si>
  <si>
    <t>Montáž klimatizační jednotky venkovní s jednofázovým napájením (do 3 vnitřních jednotek)</t>
  </si>
  <si>
    <t>-2040035132</t>
  </si>
  <si>
    <t>751-R2</t>
  </si>
  <si>
    <t>Venkovní jednotka multisplit</t>
  </si>
  <si>
    <t>1522549539</t>
  </si>
  <si>
    <t>751791122</t>
  </si>
  <si>
    <t>Montáž dvojice měděného potrubí předizolovaného 6-12 (1/4" x 1/2")</t>
  </si>
  <si>
    <t>2141481360</t>
  </si>
  <si>
    <t>751-R3</t>
  </si>
  <si>
    <t>dvojice předizolovaného potrubí 6-12</t>
  </si>
  <si>
    <t>1325376610</t>
  </si>
  <si>
    <t>751-R4</t>
  </si>
  <si>
    <t>Doplnění chladiva R32 do systému</t>
  </si>
  <si>
    <t>1641619238</t>
  </si>
  <si>
    <t>751-R5</t>
  </si>
  <si>
    <t>Lišta krycí 70 x 55 mm</t>
  </si>
  <si>
    <t>1151230123</t>
  </si>
  <si>
    <t>pro zakrytí dvojice potrubí</t>
  </si>
  <si>
    <t>751-R6</t>
  </si>
  <si>
    <t>Drobný montážní a spojovací materiál</t>
  </si>
  <si>
    <t>2130386045</t>
  </si>
  <si>
    <t>751-R7</t>
  </si>
  <si>
    <t>Nástěnný ovladač</t>
  </si>
  <si>
    <t>1292105532</t>
  </si>
  <si>
    <t>dle PD</t>
  </si>
  <si>
    <t>998751102</t>
  </si>
  <si>
    <t>Přesun hmot tonážní pro vzduchotechniku v objektech v do 24 m</t>
  </si>
  <si>
    <t>-1503006786</t>
  </si>
  <si>
    <t>767995112</t>
  </si>
  <si>
    <t>Montáž atypických zámečnických konstrukcí hmotnosti do 10 kg</t>
  </si>
  <si>
    <t>-2009093013</t>
  </si>
  <si>
    <t>767-R1</t>
  </si>
  <si>
    <t>ocelová kce pod venkovní jednotku</t>
  </si>
  <si>
    <t>1929176858</t>
  </si>
  <si>
    <t>konzola pod venkovní jednotku - kompletní, žárově zinkovaná, včetně ukotvení -umístění na zateplené fasádě</t>
  </si>
  <si>
    <t>998767103</t>
  </si>
  <si>
    <t>Přesun hmot tonážní pro zámečnické konstrukce v objektech v do 24 m</t>
  </si>
  <si>
    <t>91568175</t>
  </si>
  <si>
    <t>Základní akrylátová jednonásobná penetrace podkladu v místnostech výšky do 3,80m</t>
  </si>
  <si>
    <t>1395825964</t>
  </si>
  <si>
    <t>zapravení po montáži vnitřních jednotkek</t>
  </si>
  <si>
    <t>Dvojnásobné bílé malby ze směsí za mokra výborně otěruvzdorných v místnostech výšky do 3,80 m</t>
  </si>
  <si>
    <t>166515496</t>
  </si>
  <si>
    <t>zapravení po montáži vnitřních jednotek</t>
  </si>
  <si>
    <t>Práce a dodávky M</t>
  </si>
  <si>
    <t>22-M</t>
  </si>
  <si>
    <t>Montáže technologických zařízení pro dopravní stavby</t>
  </si>
  <si>
    <t>220-R</t>
  </si>
  <si>
    <t>kompletní dopojení jednotek, včetně zapojení do rozvaděče dle požadavku místního správce SEE a revize "D"</t>
  </si>
  <si>
    <t>-1765917740</t>
  </si>
  <si>
    <t>veškerá elektroinstalace</t>
  </si>
  <si>
    <t>včetně dokumentace, revizí a UTZ</t>
  </si>
  <si>
    <t>-1944088466</t>
  </si>
  <si>
    <t>pomocné práce pro VZT</t>
  </si>
  <si>
    <t>1*15</t>
  </si>
  <si>
    <t>HZS3211</t>
  </si>
  <si>
    <t>Hodinová zúčtovací sazba montér vzduchotechniky a chlazení</t>
  </si>
  <si>
    <t>146568238</t>
  </si>
  <si>
    <t>zaškolení obsluhy</t>
  </si>
  <si>
    <t>1*2</t>
  </si>
  <si>
    <t>07 - VRN</t>
  </si>
  <si>
    <t>7 - VRN</t>
  </si>
  <si>
    <t xml:space="preserve">    VRN3 - Zařízení staveniště</t>
  </si>
  <si>
    <t xml:space="preserve">    VRN4 - Inženýrská činnost</t>
  </si>
  <si>
    <t xml:space="preserve">    VRN7 - Provozní vlivy</t>
  </si>
  <si>
    <t>1836705842</t>
  </si>
  <si>
    <t>041403000</t>
  </si>
  <si>
    <t>Koordinátor BOZP na staveništi</t>
  </si>
  <si>
    <t>-2036591527</t>
  </si>
  <si>
    <t>011002000</t>
  </si>
  <si>
    <t>Průzkumné práce</t>
  </si>
  <si>
    <t>-44903814</t>
  </si>
  <si>
    <t>vytýčení inženýrských sítí před započetím výkopových prací</t>
  </si>
  <si>
    <t>012303000</t>
  </si>
  <si>
    <t>Geodetické práce po výstavbě</t>
  </si>
  <si>
    <t>-1572416168</t>
  </si>
  <si>
    <t>geodetické zaměření sítí před záhozem</t>
  </si>
  <si>
    <t>VRN3</t>
  </si>
  <si>
    <t>Zařízení staveniště</t>
  </si>
  <si>
    <t>032103000</t>
  </si>
  <si>
    <t>Náklady na stavební buňky</t>
  </si>
  <si>
    <t>2087169229</t>
  </si>
  <si>
    <t>kancelářská a sanitární buňka - náhradní prostory pro pracovníky SŽ, s.o.</t>
  </si>
  <si>
    <t>po celou dobu výstavby, včetně úklidu 2 x týdně a doplňování hyg. potřeb</t>
  </si>
  <si>
    <t>032503000</t>
  </si>
  <si>
    <t>Skládky na staveništi</t>
  </si>
  <si>
    <t>-223351350</t>
  </si>
  <si>
    <t>032903000</t>
  </si>
  <si>
    <t>Náklady na provoz a údržbu vybavení staveniště</t>
  </si>
  <si>
    <t>2032021</t>
  </si>
  <si>
    <t>čištění vozidel a příjezdů, úklid staveniště v průběhu stavebních prací</t>
  </si>
  <si>
    <t>033103000</t>
  </si>
  <si>
    <t>Připojení energií</t>
  </si>
  <si>
    <t>295989022</t>
  </si>
  <si>
    <t>033203000</t>
  </si>
  <si>
    <t>Energie pro zařízení staveniště</t>
  </si>
  <si>
    <t>1120152568</t>
  </si>
  <si>
    <t>034103000</t>
  </si>
  <si>
    <t>Oplocení staveniště</t>
  </si>
  <si>
    <t>-36704477</t>
  </si>
  <si>
    <t>oplocení staveniště proti vniknutí osob</t>
  </si>
  <si>
    <t>ochrana proti pádu do výkopu pro vodovod - zábradlí</t>
  </si>
  <si>
    <t>039103000</t>
  </si>
  <si>
    <t>Rozebrání, bourání a odvoz zařízení staveniště</t>
  </si>
  <si>
    <t>-665213963</t>
  </si>
  <si>
    <t>VRN4</t>
  </si>
  <si>
    <t>Inženýrská činnost</t>
  </si>
  <si>
    <t>043114000</t>
  </si>
  <si>
    <t>Zkoušky tlakové</t>
  </si>
  <si>
    <t>1841373247</t>
  </si>
  <si>
    <t>veškeré zkoušky, revize a doklady nutné pro předání stavby</t>
  </si>
  <si>
    <t>VRN7</t>
  </si>
  <si>
    <t>Provozní vlivy</t>
  </si>
  <si>
    <t>071103000</t>
  </si>
  <si>
    <t>Provoz investora</t>
  </si>
  <si>
    <t>-808070882</t>
  </si>
  <si>
    <t>práce probíhají za plného provozu investora - náklady s tím spojené</t>
  </si>
  <si>
    <t>071203000</t>
  </si>
  <si>
    <t>Provoz dalšího subjektu</t>
  </si>
  <si>
    <t>Kč</t>
  </si>
  <si>
    <t>-159462089</t>
  </si>
  <si>
    <t>Zahrnuje i náklady na dočasný zábor cizích pozemků po dobu stavby</t>
  </si>
  <si>
    <t>dočasné zábory plochy cizích pozemnků - minimálně však 5.000,- Kč</t>
  </si>
  <si>
    <t>"Zábor lešení, vodovodní přípojka a zařízení staveniště</t>
  </si>
  <si>
    <t>(m2*100,-Kč/m2/rok)/12 měsíců*3 měsíce záboru) - odhad realizace</t>
  </si>
  <si>
    <t xml:space="preserve">((303*100)/12)*3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</si>
</sst>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2020/053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Břeclav, elektrodílna - celková oprava budovy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22. 6. 2020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ROUND(AG95+AG97+AG100+AG102+AG104+AG106+AG108,2)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ROUND(AS95+AS97+AS100+AS102+AS104+AS106+AS108,2)</f>
        <v>0</v>
      </c>
      <c r="AT94" s="115">
        <f>ROUND(SUM(AV94:AW94),2)</f>
        <v>0</v>
      </c>
      <c r="AU94" s="116">
        <f>ROUND(AU95+AU97+AU100+AU102+AU104+AU106+AU108,5)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ROUND(AZ95+AZ97+AZ100+AZ102+AZ104+AZ106+AZ108,2)</f>
        <v>0</v>
      </c>
      <c r="BA94" s="115">
        <f>ROUND(BA95+BA97+BA100+BA102+BA104+BA106+BA108,2)</f>
        <v>0</v>
      </c>
      <c r="BB94" s="115">
        <f>ROUND(BB95+BB97+BB100+BB102+BB104+BB106+BB108,2)</f>
        <v>0</v>
      </c>
      <c r="BC94" s="115">
        <f>ROUND(BC95+BC97+BC100+BC102+BC104+BC106+BC108,2)</f>
        <v>0</v>
      </c>
      <c r="BD94" s="117">
        <f>ROUND(BD95+BD97+BD100+BD102+BD104+BD106+BD108,2)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ROUND(AS96,2)</f>
        <v>0</v>
      </c>
      <c r="AT95" s="129">
        <f>ROUND(SUM(AV95:AW95),2)</f>
        <v>0</v>
      </c>
      <c r="AU95" s="130">
        <f>ROUND(AU96,5)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ROUND(AZ96,2)</f>
        <v>0</v>
      </c>
      <c r="BA95" s="129">
        <f>ROUND(BA96,2)</f>
        <v>0</v>
      </c>
      <c r="BB95" s="129">
        <f>ROUND(BB96,2)</f>
        <v>0</v>
      </c>
      <c r="BC95" s="129">
        <f>ROUND(BC96,2)</f>
        <v>0</v>
      </c>
      <c r="BD95" s="131">
        <f>ROUND(BD96,2)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83</v>
      </c>
      <c r="F96" s="135"/>
      <c r="G96" s="135"/>
      <c r="H96" s="135"/>
      <c r="I96" s="135"/>
      <c r="J96" s="134"/>
      <c r="K96" s="135" t="s">
        <v>81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'1 - ASŘ'!J32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87</v>
      </c>
      <c r="AR96" s="73"/>
      <c r="AS96" s="138">
        <v>0</v>
      </c>
      <c r="AT96" s="139">
        <f>ROUND(SUM(AV96:AW96),2)</f>
        <v>0</v>
      </c>
      <c r="AU96" s="140">
        <f>'1 - ASŘ'!P144</f>
        <v>0</v>
      </c>
      <c r="AV96" s="139">
        <f>'1 - ASŘ'!J35</f>
        <v>0</v>
      </c>
      <c r="AW96" s="139">
        <f>'1 - ASŘ'!J36</f>
        <v>0</v>
      </c>
      <c r="AX96" s="139">
        <f>'1 - ASŘ'!J37</f>
        <v>0</v>
      </c>
      <c r="AY96" s="139">
        <f>'1 - ASŘ'!J38</f>
        <v>0</v>
      </c>
      <c r="AZ96" s="139">
        <f>'1 - ASŘ'!F35</f>
        <v>0</v>
      </c>
      <c r="BA96" s="139">
        <f>'1 - ASŘ'!F36</f>
        <v>0</v>
      </c>
      <c r="BB96" s="139">
        <f>'1 - ASŘ'!F37</f>
        <v>0</v>
      </c>
      <c r="BC96" s="139">
        <f>'1 - ASŘ'!F38</f>
        <v>0</v>
      </c>
      <c r="BD96" s="141">
        <f>'1 - ASŘ'!F39</f>
        <v>0</v>
      </c>
      <c r="BE96" s="4"/>
      <c r="BT96" s="142" t="s">
        <v>85</v>
      </c>
      <c r="BV96" s="142" t="s">
        <v>78</v>
      </c>
      <c r="BW96" s="142" t="s">
        <v>88</v>
      </c>
      <c r="BX96" s="142" t="s">
        <v>84</v>
      </c>
      <c r="CL96" s="142" t="s">
        <v>1</v>
      </c>
    </row>
    <row r="97" s="7" customFormat="1" ht="16.5" customHeight="1">
      <c r="A97" s="7"/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ROUND(SUM(AG98:AG99),2)</f>
        <v>0</v>
      </c>
      <c r="AH97" s="123"/>
      <c r="AI97" s="123"/>
      <c r="AJ97" s="123"/>
      <c r="AK97" s="123"/>
      <c r="AL97" s="123"/>
      <c r="AM97" s="123"/>
      <c r="AN97" s="125">
        <f>SUM(AG97,AT97)</f>
        <v>0</v>
      </c>
      <c r="AO97" s="123"/>
      <c r="AP97" s="123"/>
      <c r="AQ97" s="126" t="s">
        <v>82</v>
      </c>
      <c r="AR97" s="127"/>
      <c r="AS97" s="128">
        <f>ROUND(SUM(AS98:AS99),2)</f>
        <v>0</v>
      </c>
      <c r="AT97" s="129">
        <f>ROUND(SUM(AV97:AW97),2)</f>
        <v>0</v>
      </c>
      <c r="AU97" s="130">
        <f>ROUND(SUM(AU98:AU99),5)</f>
        <v>0</v>
      </c>
      <c r="AV97" s="129">
        <f>ROUND(AZ97*L29,2)</f>
        <v>0</v>
      </c>
      <c r="AW97" s="129">
        <f>ROUND(BA97*L30,2)</f>
        <v>0</v>
      </c>
      <c r="AX97" s="129">
        <f>ROUND(BB97*L29,2)</f>
        <v>0</v>
      </c>
      <c r="AY97" s="129">
        <f>ROUND(BC97*L30,2)</f>
        <v>0</v>
      </c>
      <c r="AZ97" s="129">
        <f>ROUND(SUM(AZ98:AZ99),2)</f>
        <v>0</v>
      </c>
      <c r="BA97" s="129">
        <f>ROUND(SUM(BA98:BA99),2)</f>
        <v>0</v>
      </c>
      <c r="BB97" s="129">
        <f>ROUND(SUM(BB98:BB99),2)</f>
        <v>0</v>
      </c>
      <c r="BC97" s="129">
        <f>ROUND(SUM(BC98:BC99),2)</f>
        <v>0</v>
      </c>
      <c r="BD97" s="131">
        <f>ROUND(SUM(BD98:BD99),2)</f>
        <v>0</v>
      </c>
      <c r="BE97" s="7"/>
      <c r="BS97" s="132" t="s">
        <v>75</v>
      </c>
      <c r="BT97" s="132" t="s">
        <v>83</v>
      </c>
      <c r="BU97" s="132" t="s">
        <v>77</v>
      </c>
      <c r="BV97" s="132" t="s">
        <v>78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4" customFormat="1" ht="16.5" customHeight="1">
      <c r="A98" s="133" t="s">
        <v>86</v>
      </c>
      <c r="B98" s="71"/>
      <c r="C98" s="134"/>
      <c r="D98" s="134"/>
      <c r="E98" s="135" t="s">
        <v>92</v>
      </c>
      <c r="F98" s="135"/>
      <c r="G98" s="135"/>
      <c r="H98" s="135"/>
      <c r="I98" s="135"/>
      <c r="J98" s="134"/>
      <c r="K98" s="135" t="s">
        <v>93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'2-1 - SILNOPROUD'!J32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87</v>
      </c>
      <c r="AR98" s="73"/>
      <c r="AS98" s="138">
        <v>0</v>
      </c>
      <c r="AT98" s="139">
        <f>ROUND(SUM(AV98:AW98),2)</f>
        <v>0</v>
      </c>
      <c r="AU98" s="140">
        <f>'2-1 - SILNOPROUD'!P135</f>
        <v>0</v>
      </c>
      <c r="AV98" s="139">
        <f>'2-1 - SILNOPROUD'!J35</f>
        <v>0</v>
      </c>
      <c r="AW98" s="139">
        <f>'2-1 - SILNOPROUD'!J36</f>
        <v>0</v>
      </c>
      <c r="AX98" s="139">
        <f>'2-1 - SILNOPROUD'!J37</f>
        <v>0</v>
      </c>
      <c r="AY98" s="139">
        <f>'2-1 - SILNOPROUD'!J38</f>
        <v>0</v>
      </c>
      <c r="AZ98" s="139">
        <f>'2-1 - SILNOPROUD'!F35</f>
        <v>0</v>
      </c>
      <c r="BA98" s="139">
        <f>'2-1 - SILNOPROUD'!F36</f>
        <v>0</v>
      </c>
      <c r="BB98" s="139">
        <f>'2-1 - SILNOPROUD'!F37</f>
        <v>0</v>
      </c>
      <c r="BC98" s="139">
        <f>'2-1 - SILNOPROUD'!F38</f>
        <v>0</v>
      </c>
      <c r="BD98" s="141">
        <f>'2-1 - SILNOPROUD'!F39</f>
        <v>0</v>
      </c>
      <c r="BE98" s="4"/>
      <c r="BT98" s="142" t="s">
        <v>85</v>
      </c>
      <c r="BV98" s="142" t="s">
        <v>78</v>
      </c>
      <c r="BW98" s="142" t="s">
        <v>94</v>
      </c>
      <c r="BX98" s="142" t="s">
        <v>91</v>
      </c>
      <c r="CL98" s="142" t="s">
        <v>1</v>
      </c>
    </row>
    <row r="99" s="4" customFormat="1" ht="16.5" customHeight="1">
      <c r="A99" s="133" t="s">
        <v>86</v>
      </c>
      <c r="B99" s="71"/>
      <c r="C99" s="134"/>
      <c r="D99" s="134"/>
      <c r="E99" s="135" t="s">
        <v>95</v>
      </c>
      <c r="F99" s="135"/>
      <c r="G99" s="135"/>
      <c r="H99" s="135"/>
      <c r="I99" s="135"/>
      <c r="J99" s="134"/>
      <c r="K99" s="135" t="s">
        <v>96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'2-2 - SLABOPROUD'!J32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87</v>
      </c>
      <c r="AR99" s="73"/>
      <c r="AS99" s="138">
        <v>0</v>
      </c>
      <c r="AT99" s="139">
        <f>ROUND(SUM(AV99:AW99),2)</f>
        <v>0</v>
      </c>
      <c r="AU99" s="140">
        <f>'2-2 - SLABOPROUD'!P125</f>
        <v>0</v>
      </c>
      <c r="AV99" s="139">
        <f>'2-2 - SLABOPROUD'!J35</f>
        <v>0</v>
      </c>
      <c r="AW99" s="139">
        <f>'2-2 - SLABOPROUD'!J36</f>
        <v>0</v>
      </c>
      <c r="AX99" s="139">
        <f>'2-2 - SLABOPROUD'!J37</f>
        <v>0</v>
      </c>
      <c r="AY99" s="139">
        <f>'2-2 - SLABOPROUD'!J38</f>
        <v>0</v>
      </c>
      <c r="AZ99" s="139">
        <f>'2-2 - SLABOPROUD'!F35</f>
        <v>0</v>
      </c>
      <c r="BA99" s="139">
        <f>'2-2 - SLABOPROUD'!F36</f>
        <v>0</v>
      </c>
      <c r="BB99" s="139">
        <f>'2-2 - SLABOPROUD'!F37</f>
        <v>0</v>
      </c>
      <c r="BC99" s="139">
        <f>'2-2 - SLABOPROUD'!F38</f>
        <v>0</v>
      </c>
      <c r="BD99" s="141">
        <f>'2-2 - SLABOPROUD'!F39</f>
        <v>0</v>
      </c>
      <c r="BE99" s="4"/>
      <c r="BT99" s="142" t="s">
        <v>85</v>
      </c>
      <c r="BV99" s="142" t="s">
        <v>78</v>
      </c>
      <c r="BW99" s="142" t="s">
        <v>97</v>
      </c>
      <c r="BX99" s="142" t="s">
        <v>91</v>
      </c>
      <c r="CL99" s="142" t="s">
        <v>1</v>
      </c>
    </row>
    <row r="100" s="7" customFormat="1" ht="16.5" customHeight="1">
      <c r="A100" s="7"/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ROUND(AG101,2)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82</v>
      </c>
      <c r="AR100" s="127"/>
      <c r="AS100" s="128">
        <f>ROUND(AS101,2)</f>
        <v>0</v>
      </c>
      <c r="AT100" s="129">
        <f>ROUND(SUM(AV100:AW100),2)</f>
        <v>0</v>
      </c>
      <c r="AU100" s="130">
        <f>ROUND(AU101,5)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ROUND(AZ101,2)</f>
        <v>0</v>
      </c>
      <c r="BA100" s="129">
        <f>ROUND(BA101,2)</f>
        <v>0</v>
      </c>
      <c r="BB100" s="129">
        <f>ROUND(BB101,2)</f>
        <v>0</v>
      </c>
      <c r="BC100" s="129">
        <f>ROUND(BC101,2)</f>
        <v>0</v>
      </c>
      <c r="BD100" s="131">
        <f>ROUND(BD101,2)</f>
        <v>0</v>
      </c>
      <c r="BE100" s="7"/>
      <c r="BS100" s="132" t="s">
        <v>75</v>
      </c>
      <c r="BT100" s="132" t="s">
        <v>83</v>
      </c>
      <c r="BU100" s="132" t="s">
        <v>77</v>
      </c>
      <c r="BV100" s="132" t="s">
        <v>78</v>
      </c>
      <c r="BW100" s="132" t="s">
        <v>100</v>
      </c>
      <c r="BX100" s="132" t="s">
        <v>5</v>
      </c>
      <c r="CL100" s="132" t="s">
        <v>1</v>
      </c>
      <c r="CM100" s="132" t="s">
        <v>85</v>
      </c>
    </row>
    <row r="101" s="4" customFormat="1" ht="16.5" customHeight="1">
      <c r="A101" s="133" t="s">
        <v>86</v>
      </c>
      <c r="B101" s="71"/>
      <c r="C101" s="134"/>
      <c r="D101" s="134"/>
      <c r="E101" s="135" t="s">
        <v>101</v>
      </c>
      <c r="F101" s="135"/>
      <c r="G101" s="135"/>
      <c r="H101" s="135"/>
      <c r="I101" s="135"/>
      <c r="J101" s="134"/>
      <c r="K101" s="135" t="s">
        <v>99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'3 - VODA'!J32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87</v>
      </c>
      <c r="AR101" s="73"/>
      <c r="AS101" s="138">
        <v>0</v>
      </c>
      <c r="AT101" s="139">
        <f>ROUND(SUM(AV101:AW101),2)</f>
        <v>0</v>
      </c>
      <c r="AU101" s="140">
        <f>'3 - VODA'!P129</f>
        <v>0</v>
      </c>
      <c r="AV101" s="139">
        <f>'3 - VODA'!J35</f>
        <v>0</v>
      </c>
      <c r="AW101" s="139">
        <f>'3 - VODA'!J36</f>
        <v>0</v>
      </c>
      <c r="AX101" s="139">
        <f>'3 - VODA'!J37</f>
        <v>0</v>
      </c>
      <c r="AY101" s="139">
        <f>'3 - VODA'!J38</f>
        <v>0</v>
      </c>
      <c r="AZ101" s="139">
        <f>'3 - VODA'!F35</f>
        <v>0</v>
      </c>
      <c r="BA101" s="139">
        <f>'3 - VODA'!F36</f>
        <v>0</v>
      </c>
      <c r="BB101" s="139">
        <f>'3 - VODA'!F37</f>
        <v>0</v>
      </c>
      <c r="BC101" s="139">
        <f>'3 - VODA'!F38</f>
        <v>0</v>
      </c>
      <c r="BD101" s="141">
        <f>'3 - VODA'!F39</f>
        <v>0</v>
      </c>
      <c r="BE101" s="4"/>
      <c r="BT101" s="142" t="s">
        <v>85</v>
      </c>
      <c r="BV101" s="142" t="s">
        <v>78</v>
      </c>
      <c r="BW101" s="142" t="s">
        <v>102</v>
      </c>
      <c r="BX101" s="142" t="s">
        <v>100</v>
      </c>
      <c r="CL101" s="142" t="s">
        <v>1</v>
      </c>
    </row>
    <row r="102" s="7" customFormat="1" ht="16.5" customHeight="1">
      <c r="A102" s="7"/>
      <c r="B102" s="120"/>
      <c r="C102" s="121"/>
      <c r="D102" s="122" t="s">
        <v>103</v>
      </c>
      <c r="E102" s="122"/>
      <c r="F102" s="122"/>
      <c r="G102" s="122"/>
      <c r="H102" s="122"/>
      <c r="I102" s="123"/>
      <c r="J102" s="122" t="s">
        <v>104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ROUND(AG103,2)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82</v>
      </c>
      <c r="AR102" s="127"/>
      <c r="AS102" s="128">
        <f>ROUND(AS103,2)</f>
        <v>0</v>
      </c>
      <c r="AT102" s="129">
        <f>ROUND(SUM(AV102:AW102),2)</f>
        <v>0</v>
      </c>
      <c r="AU102" s="130">
        <f>ROUND(AU103,5)</f>
        <v>0</v>
      </c>
      <c r="AV102" s="129">
        <f>ROUND(AZ102*L29,2)</f>
        <v>0</v>
      </c>
      <c r="AW102" s="129">
        <f>ROUND(BA102*L30,2)</f>
        <v>0</v>
      </c>
      <c r="AX102" s="129">
        <f>ROUND(BB102*L29,2)</f>
        <v>0</v>
      </c>
      <c r="AY102" s="129">
        <f>ROUND(BC102*L30,2)</f>
        <v>0</v>
      </c>
      <c r="AZ102" s="129">
        <f>ROUND(AZ103,2)</f>
        <v>0</v>
      </c>
      <c r="BA102" s="129">
        <f>ROUND(BA103,2)</f>
        <v>0</v>
      </c>
      <c r="BB102" s="129">
        <f>ROUND(BB103,2)</f>
        <v>0</v>
      </c>
      <c r="BC102" s="129">
        <f>ROUND(BC103,2)</f>
        <v>0</v>
      </c>
      <c r="BD102" s="131">
        <f>ROUND(BD103,2)</f>
        <v>0</v>
      </c>
      <c r="BE102" s="7"/>
      <c r="BS102" s="132" t="s">
        <v>75</v>
      </c>
      <c r="BT102" s="132" t="s">
        <v>83</v>
      </c>
      <c r="BU102" s="132" t="s">
        <v>77</v>
      </c>
      <c r="BV102" s="132" t="s">
        <v>78</v>
      </c>
      <c r="BW102" s="132" t="s">
        <v>105</v>
      </c>
      <c r="BX102" s="132" t="s">
        <v>5</v>
      </c>
      <c r="CL102" s="132" t="s">
        <v>1</v>
      </c>
      <c r="CM102" s="132" t="s">
        <v>85</v>
      </c>
    </row>
    <row r="103" s="4" customFormat="1" ht="16.5" customHeight="1">
      <c r="A103" s="133" t="s">
        <v>86</v>
      </c>
      <c r="B103" s="71"/>
      <c r="C103" s="134"/>
      <c r="D103" s="134"/>
      <c r="E103" s="135" t="s">
        <v>106</v>
      </c>
      <c r="F103" s="135"/>
      <c r="G103" s="135"/>
      <c r="H103" s="135"/>
      <c r="I103" s="135"/>
      <c r="J103" s="134"/>
      <c r="K103" s="135" t="s">
        <v>104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'4 - ZTI'!J32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87</v>
      </c>
      <c r="AR103" s="73"/>
      <c r="AS103" s="138">
        <v>0</v>
      </c>
      <c r="AT103" s="139">
        <f>ROUND(SUM(AV103:AW103),2)</f>
        <v>0</v>
      </c>
      <c r="AU103" s="140">
        <f>'4 - ZTI'!P132</f>
        <v>0</v>
      </c>
      <c r="AV103" s="139">
        <f>'4 - ZTI'!J35</f>
        <v>0</v>
      </c>
      <c r="AW103" s="139">
        <f>'4 - ZTI'!J36</f>
        <v>0</v>
      </c>
      <c r="AX103" s="139">
        <f>'4 - ZTI'!J37</f>
        <v>0</v>
      </c>
      <c r="AY103" s="139">
        <f>'4 - ZTI'!J38</f>
        <v>0</v>
      </c>
      <c r="AZ103" s="139">
        <f>'4 - ZTI'!F35</f>
        <v>0</v>
      </c>
      <c r="BA103" s="139">
        <f>'4 - ZTI'!F36</f>
        <v>0</v>
      </c>
      <c r="BB103" s="139">
        <f>'4 - ZTI'!F37</f>
        <v>0</v>
      </c>
      <c r="BC103" s="139">
        <f>'4 - ZTI'!F38</f>
        <v>0</v>
      </c>
      <c r="BD103" s="141">
        <f>'4 - ZTI'!F39</f>
        <v>0</v>
      </c>
      <c r="BE103" s="4"/>
      <c r="BT103" s="142" t="s">
        <v>85</v>
      </c>
      <c r="BV103" s="142" t="s">
        <v>78</v>
      </c>
      <c r="BW103" s="142" t="s">
        <v>107</v>
      </c>
      <c r="BX103" s="142" t="s">
        <v>105</v>
      </c>
      <c r="CL103" s="142" t="s">
        <v>1</v>
      </c>
    </row>
    <row r="104" s="7" customFormat="1" ht="16.5" customHeight="1">
      <c r="A104" s="7"/>
      <c r="B104" s="120"/>
      <c r="C104" s="121"/>
      <c r="D104" s="122" t="s">
        <v>108</v>
      </c>
      <c r="E104" s="122"/>
      <c r="F104" s="122"/>
      <c r="G104" s="122"/>
      <c r="H104" s="122"/>
      <c r="I104" s="123"/>
      <c r="J104" s="122" t="s">
        <v>109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ROUND(AG105,2)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82</v>
      </c>
      <c r="AR104" s="127"/>
      <c r="AS104" s="128">
        <f>ROUND(AS105,2)</f>
        <v>0</v>
      </c>
      <c r="AT104" s="129">
        <f>ROUND(SUM(AV104:AW104),2)</f>
        <v>0</v>
      </c>
      <c r="AU104" s="130">
        <f>ROUND(AU105,5)</f>
        <v>0</v>
      </c>
      <c r="AV104" s="129">
        <f>ROUND(AZ104*L29,2)</f>
        <v>0</v>
      </c>
      <c r="AW104" s="129">
        <f>ROUND(BA104*L30,2)</f>
        <v>0</v>
      </c>
      <c r="AX104" s="129">
        <f>ROUND(BB104*L29,2)</f>
        <v>0</v>
      </c>
      <c r="AY104" s="129">
        <f>ROUND(BC104*L30,2)</f>
        <v>0</v>
      </c>
      <c r="AZ104" s="129">
        <f>ROUND(AZ105,2)</f>
        <v>0</v>
      </c>
      <c r="BA104" s="129">
        <f>ROUND(BA105,2)</f>
        <v>0</v>
      </c>
      <c r="BB104" s="129">
        <f>ROUND(BB105,2)</f>
        <v>0</v>
      </c>
      <c r="BC104" s="129">
        <f>ROUND(BC105,2)</f>
        <v>0</v>
      </c>
      <c r="BD104" s="131">
        <f>ROUND(BD105,2)</f>
        <v>0</v>
      </c>
      <c r="BE104" s="7"/>
      <c r="BS104" s="132" t="s">
        <v>75</v>
      </c>
      <c r="BT104" s="132" t="s">
        <v>83</v>
      </c>
      <c r="BU104" s="132" t="s">
        <v>77</v>
      </c>
      <c r="BV104" s="132" t="s">
        <v>78</v>
      </c>
      <c r="BW104" s="132" t="s">
        <v>110</v>
      </c>
      <c r="BX104" s="132" t="s">
        <v>5</v>
      </c>
      <c r="CL104" s="132" t="s">
        <v>1</v>
      </c>
      <c r="CM104" s="132" t="s">
        <v>85</v>
      </c>
    </row>
    <row r="105" s="4" customFormat="1" ht="16.5" customHeight="1">
      <c r="A105" s="133" t="s">
        <v>86</v>
      </c>
      <c r="B105" s="71"/>
      <c r="C105" s="134"/>
      <c r="D105" s="134"/>
      <c r="E105" s="135" t="s">
        <v>111</v>
      </c>
      <c r="F105" s="135"/>
      <c r="G105" s="135"/>
      <c r="H105" s="135"/>
      <c r="I105" s="135"/>
      <c r="J105" s="134"/>
      <c r="K105" s="135" t="s">
        <v>109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'5 - ÚT'!J32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87</v>
      </c>
      <c r="AR105" s="73"/>
      <c r="AS105" s="138">
        <v>0</v>
      </c>
      <c r="AT105" s="139">
        <f>ROUND(SUM(AV105:AW105),2)</f>
        <v>0</v>
      </c>
      <c r="AU105" s="140">
        <f>'5 - ÚT'!P132</f>
        <v>0</v>
      </c>
      <c r="AV105" s="139">
        <f>'5 - ÚT'!J35</f>
        <v>0</v>
      </c>
      <c r="AW105" s="139">
        <f>'5 - ÚT'!J36</f>
        <v>0</v>
      </c>
      <c r="AX105" s="139">
        <f>'5 - ÚT'!J37</f>
        <v>0</v>
      </c>
      <c r="AY105" s="139">
        <f>'5 - ÚT'!J38</f>
        <v>0</v>
      </c>
      <c r="AZ105" s="139">
        <f>'5 - ÚT'!F35</f>
        <v>0</v>
      </c>
      <c r="BA105" s="139">
        <f>'5 - ÚT'!F36</f>
        <v>0</v>
      </c>
      <c r="BB105" s="139">
        <f>'5 - ÚT'!F37</f>
        <v>0</v>
      </c>
      <c r="BC105" s="139">
        <f>'5 - ÚT'!F38</f>
        <v>0</v>
      </c>
      <c r="BD105" s="141">
        <f>'5 - ÚT'!F39</f>
        <v>0</v>
      </c>
      <c r="BE105" s="4"/>
      <c r="BT105" s="142" t="s">
        <v>85</v>
      </c>
      <c r="BV105" s="142" t="s">
        <v>78</v>
      </c>
      <c r="BW105" s="142" t="s">
        <v>112</v>
      </c>
      <c r="BX105" s="142" t="s">
        <v>110</v>
      </c>
      <c r="CL105" s="142" t="s">
        <v>1</v>
      </c>
    </row>
    <row r="106" s="7" customFormat="1" ht="16.5" customHeight="1">
      <c r="A106" s="7"/>
      <c r="B106" s="120"/>
      <c r="C106" s="121"/>
      <c r="D106" s="122" t="s">
        <v>113</v>
      </c>
      <c r="E106" s="122"/>
      <c r="F106" s="122"/>
      <c r="G106" s="122"/>
      <c r="H106" s="122"/>
      <c r="I106" s="123"/>
      <c r="J106" s="122" t="s">
        <v>114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ROUND(AG107,2)</f>
        <v>0</v>
      </c>
      <c r="AH106" s="123"/>
      <c r="AI106" s="123"/>
      <c r="AJ106" s="123"/>
      <c r="AK106" s="123"/>
      <c r="AL106" s="123"/>
      <c r="AM106" s="123"/>
      <c r="AN106" s="125">
        <f>SUM(AG106,AT106)</f>
        <v>0</v>
      </c>
      <c r="AO106" s="123"/>
      <c r="AP106" s="123"/>
      <c r="AQ106" s="126" t="s">
        <v>82</v>
      </c>
      <c r="AR106" s="127"/>
      <c r="AS106" s="128">
        <f>ROUND(AS107,2)</f>
        <v>0</v>
      </c>
      <c r="AT106" s="129">
        <f>ROUND(SUM(AV106:AW106),2)</f>
        <v>0</v>
      </c>
      <c r="AU106" s="130">
        <f>ROUND(AU107,5)</f>
        <v>0</v>
      </c>
      <c r="AV106" s="129">
        <f>ROUND(AZ106*L29,2)</f>
        <v>0</v>
      </c>
      <c r="AW106" s="129">
        <f>ROUND(BA106*L30,2)</f>
        <v>0</v>
      </c>
      <c r="AX106" s="129">
        <f>ROUND(BB106*L29,2)</f>
        <v>0</v>
      </c>
      <c r="AY106" s="129">
        <f>ROUND(BC106*L30,2)</f>
        <v>0</v>
      </c>
      <c r="AZ106" s="129">
        <f>ROUND(AZ107,2)</f>
        <v>0</v>
      </c>
      <c r="BA106" s="129">
        <f>ROUND(BA107,2)</f>
        <v>0</v>
      </c>
      <c r="BB106" s="129">
        <f>ROUND(BB107,2)</f>
        <v>0</v>
      </c>
      <c r="BC106" s="129">
        <f>ROUND(BC107,2)</f>
        <v>0</v>
      </c>
      <c r="BD106" s="131">
        <f>ROUND(BD107,2)</f>
        <v>0</v>
      </c>
      <c r="BE106" s="7"/>
      <c r="BS106" s="132" t="s">
        <v>75</v>
      </c>
      <c r="BT106" s="132" t="s">
        <v>83</v>
      </c>
      <c r="BU106" s="132" t="s">
        <v>77</v>
      </c>
      <c r="BV106" s="132" t="s">
        <v>78</v>
      </c>
      <c r="BW106" s="132" t="s">
        <v>115</v>
      </c>
      <c r="BX106" s="132" t="s">
        <v>5</v>
      </c>
      <c r="CL106" s="132" t="s">
        <v>1</v>
      </c>
      <c r="CM106" s="132" t="s">
        <v>85</v>
      </c>
    </row>
    <row r="107" s="4" customFormat="1" ht="16.5" customHeight="1">
      <c r="A107" s="133" t="s">
        <v>86</v>
      </c>
      <c r="B107" s="71"/>
      <c r="C107" s="134"/>
      <c r="D107" s="134"/>
      <c r="E107" s="135" t="s">
        <v>116</v>
      </c>
      <c r="F107" s="135"/>
      <c r="G107" s="135"/>
      <c r="H107" s="135"/>
      <c r="I107" s="135"/>
      <c r="J107" s="134"/>
      <c r="K107" s="135" t="s">
        <v>114</v>
      </c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6">
        <f>'6 - KLIMA'!J32</f>
        <v>0</v>
      </c>
      <c r="AH107" s="134"/>
      <c r="AI107" s="134"/>
      <c r="AJ107" s="134"/>
      <c r="AK107" s="134"/>
      <c r="AL107" s="134"/>
      <c r="AM107" s="134"/>
      <c r="AN107" s="136">
        <f>SUM(AG107,AT107)</f>
        <v>0</v>
      </c>
      <c r="AO107" s="134"/>
      <c r="AP107" s="134"/>
      <c r="AQ107" s="137" t="s">
        <v>87</v>
      </c>
      <c r="AR107" s="73"/>
      <c r="AS107" s="138">
        <v>0</v>
      </c>
      <c r="AT107" s="139">
        <f>ROUND(SUM(AV107:AW107),2)</f>
        <v>0</v>
      </c>
      <c r="AU107" s="140">
        <f>'6 - KLIMA'!P132</f>
        <v>0</v>
      </c>
      <c r="AV107" s="139">
        <f>'6 - KLIMA'!J35</f>
        <v>0</v>
      </c>
      <c r="AW107" s="139">
        <f>'6 - KLIMA'!J36</f>
        <v>0</v>
      </c>
      <c r="AX107" s="139">
        <f>'6 - KLIMA'!J37</f>
        <v>0</v>
      </c>
      <c r="AY107" s="139">
        <f>'6 - KLIMA'!J38</f>
        <v>0</v>
      </c>
      <c r="AZ107" s="139">
        <f>'6 - KLIMA'!F35</f>
        <v>0</v>
      </c>
      <c r="BA107" s="139">
        <f>'6 - KLIMA'!F36</f>
        <v>0</v>
      </c>
      <c r="BB107" s="139">
        <f>'6 - KLIMA'!F37</f>
        <v>0</v>
      </c>
      <c r="BC107" s="139">
        <f>'6 - KLIMA'!F38</f>
        <v>0</v>
      </c>
      <c r="BD107" s="141">
        <f>'6 - KLIMA'!F39</f>
        <v>0</v>
      </c>
      <c r="BE107" s="4"/>
      <c r="BT107" s="142" t="s">
        <v>85</v>
      </c>
      <c r="BV107" s="142" t="s">
        <v>78</v>
      </c>
      <c r="BW107" s="142" t="s">
        <v>117</v>
      </c>
      <c r="BX107" s="142" t="s">
        <v>115</v>
      </c>
      <c r="CL107" s="142" t="s">
        <v>1</v>
      </c>
    </row>
    <row r="108" s="7" customFormat="1" ht="16.5" customHeight="1">
      <c r="A108" s="7"/>
      <c r="B108" s="120"/>
      <c r="C108" s="121"/>
      <c r="D108" s="122" t="s">
        <v>118</v>
      </c>
      <c r="E108" s="122"/>
      <c r="F108" s="122"/>
      <c r="G108" s="122"/>
      <c r="H108" s="122"/>
      <c r="I108" s="123"/>
      <c r="J108" s="122" t="s">
        <v>119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4">
        <f>ROUND(AG109,2)</f>
        <v>0</v>
      </c>
      <c r="AH108" s="123"/>
      <c r="AI108" s="123"/>
      <c r="AJ108" s="123"/>
      <c r="AK108" s="123"/>
      <c r="AL108" s="123"/>
      <c r="AM108" s="123"/>
      <c r="AN108" s="125">
        <f>SUM(AG108,AT108)</f>
        <v>0</v>
      </c>
      <c r="AO108" s="123"/>
      <c r="AP108" s="123"/>
      <c r="AQ108" s="126" t="s">
        <v>82</v>
      </c>
      <c r="AR108" s="127"/>
      <c r="AS108" s="128">
        <f>ROUND(AS109,2)</f>
        <v>0</v>
      </c>
      <c r="AT108" s="129">
        <f>ROUND(SUM(AV108:AW108),2)</f>
        <v>0</v>
      </c>
      <c r="AU108" s="130">
        <f>ROUND(AU109,5)</f>
        <v>0</v>
      </c>
      <c r="AV108" s="129">
        <f>ROUND(AZ108*L29,2)</f>
        <v>0</v>
      </c>
      <c r="AW108" s="129">
        <f>ROUND(BA108*L30,2)</f>
        <v>0</v>
      </c>
      <c r="AX108" s="129">
        <f>ROUND(BB108*L29,2)</f>
        <v>0</v>
      </c>
      <c r="AY108" s="129">
        <f>ROUND(BC108*L30,2)</f>
        <v>0</v>
      </c>
      <c r="AZ108" s="129">
        <f>ROUND(AZ109,2)</f>
        <v>0</v>
      </c>
      <c r="BA108" s="129">
        <f>ROUND(BA109,2)</f>
        <v>0</v>
      </c>
      <c r="BB108" s="129">
        <f>ROUND(BB109,2)</f>
        <v>0</v>
      </c>
      <c r="BC108" s="129">
        <f>ROUND(BC109,2)</f>
        <v>0</v>
      </c>
      <c r="BD108" s="131">
        <f>ROUND(BD109,2)</f>
        <v>0</v>
      </c>
      <c r="BE108" s="7"/>
      <c r="BS108" s="132" t="s">
        <v>75</v>
      </c>
      <c r="BT108" s="132" t="s">
        <v>83</v>
      </c>
      <c r="BU108" s="132" t="s">
        <v>77</v>
      </c>
      <c r="BV108" s="132" t="s">
        <v>78</v>
      </c>
      <c r="BW108" s="132" t="s">
        <v>120</v>
      </c>
      <c r="BX108" s="132" t="s">
        <v>5</v>
      </c>
      <c r="CL108" s="132" t="s">
        <v>1</v>
      </c>
      <c r="CM108" s="132" t="s">
        <v>85</v>
      </c>
    </row>
    <row r="109" s="4" customFormat="1" ht="16.5" customHeight="1">
      <c r="A109" s="133" t="s">
        <v>86</v>
      </c>
      <c r="B109" s="71"/>
      <c r="C109" s="134"/>
      <c r="D109" s="134"/>
      <c r="E109" s="135" t="s">
        <v>121</v>
      </c>
      <c r="F109" s="135"/>
      <c r="G109" s="135"/>
      <c r="H109" s="135"/>
      <c r="I109" s="135"/>
      <c r="J109" s="134"/>
      <c r="K109" s="135" t="s">
        <v>119</v>
      </c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6">
        <f>'7 - VRN'!J32</f>
        <v>0</v>
      </c>
      <c r="AH109" s="134"/>
      <c r="AI109" s="134"/>
      <c r="AJ109" s="134"/>
      <c r="AK109" s="134"/>
      <c r="AL109" s="134"/>
      <c r="AM109" s="134"/>
      <c r="AN109" s="136">
        <f>SUM(AG109,AT109)</f>
        <v>0</v>
      </c>
      <c r="AO109" s="134"/>
      <c r="AP109" s="134"/>
      <c r="AQ109" s="137" t="s">
        <v>87</v>
      </c>
      <c r="AR109" s="73"/>
      <c r="AS109" s="143">
        <v>0</v>
      </c>
      <c r="AT109" s="144">
        <f>ROUND(SUM(AV109:AW109),2)</f>
        <v>0</v>
      </c>
      <c r="AU109" s="145">
        <f>'7 - VRN'!P125</f>
        <v>0</v>
      </c>
      <c r="AV109" s="144">
        <f>'7 - VRN'!J35</f>
        <v>0</v>
      </c>
      <c r="AW109" s="144">
        <f>'7 - VRN'!J36</f>
        <v>0</v>
      </c>
      <c r="AX109" s="144">
        <f>'7 - VRN'!J37</f>
        <v>0</v>
      </c>
      <c r="AY109" s="144">
        <f>'7 - VRN'!J38</f>
        <v>0</v>
      </c>
      <c r="AZ109" s="144">
        <f>'7 - VRN'!F35</f>
        <v>0</v>
      </c>
      <c r="BA109" s="144">
        <f>'7 - VRN'!F36</f>
        <v>0</v>
      </c>
      <c r="BB109" s="144">
        <f>'7 - VRN'!F37</f>
        <v>0</v>
      </c>
      <c r="BC109" s="144">
        <f>'7 - VRN'!F38</f>
        <v>0</v>
      </c>
      <c r="BD109" s="146">
        <f>'7 - VRN'!F39</f>
        <v>0</v>
      </c>
      <c r="BE109" s="4"/>
      <c r="BT109" s="142" t="s">
        <v>85</v>
      </c>
      <c r="BV109" s="142" t="s">
        <v>78</v>
      </c>
      <c r="BW109" s="142" t="s">
        <v>122</v>
      </c>
      <c r="BX109" s="142" t="s">
        <v>120</v>
      </c>
      <c r="CL109" s="142" t="s">
        <v>1</v>
      </c>
    </row>
    <row r="110" s="2" customFormat="1" ht="30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5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8"/>
      <c r="AR111" s="45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</row>
  </sheetData>
  <sheetProtection sheet="1" formatColumns="0" formatRows="0" objects="1" scenarios="1" spinCount="100000" saltValue="w9sX6NOMyFnQLAU9fui3pVFNGiYqr9JV0hG0l85Iwdgvl8gS2OHY85OtPLf0UztqUywWk/t3ws0sYmX2SoBVBQ==" hashValue="uVxb7z5Q2fYRFpQmavC2I821U8dCEp4/yWQD4p6c2Q5nc8kEfvhneBv/U3B/zp6fNGZSC+Uqhwm5p7D+4ySe4Q==" algorithmName="SHA-512" password="CC35"/>
  <mergeCells count="98">
    <mergeCell ref="C92:G92"/>
    <mergeCell ref="D102:H102"/>
    <mergeCell ref="D97:H97"/>
    <mergeCell ref="D100:H100"/>
    <mergeCell ref="D104:H104"/>
    <mergeCell ref="D95:H95"/>
    <mergeCell ref="E101:I101"/>
    <mergeCell ref="E96:I96"/>
    <mergeCell ref="E98:I98"/>
    <mergeCell ref="E103:I103"/>
    <mergeCell ref="E99:I99"/>
    <mergeCell ref="I92:AF92"/>
    <mergeCell ref="J97:AF97"/>
    <mergeCell ref="J100:AF100"/>
    <mergeCell ref="J104:AF104"/>
    <mergeCell ref="J102:AF102"/>
    <mergeCell ref="J95:AF95"/>
    <mergeCell ref="K103:AF103"/>
    <mergeCell ref="K96:AF96"/>
    <mergeCell ref="K98:AF98"/>
    <mergeCell ref="K101:AF101"/>
    <mergeCell ref="K99:AF99"/>
    <mergeCell ref="L85:AO85"/>
    <mergeCell ref="E105:I105"/>
    <mergeCell ref="K105:AF105"/>
    <mergeCell ref="D106:H106"/>
    <mergeCell ref="J106:AF106"/>
    <mergeCell ref="E107:I107"/>
    <mergeCell ref="K107:AF107"/>
    <mergeCell ref="D108:H108"/>
    <mergeCell ref="J108:AF108"/>
    <mergeCell ref="E109:I109"/>
    <mergeCell ref="K109:AF109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8:AM98"/>
    <mergeCell ref="AG104:AM104"/>
    <mergeCell ref="AG102:AM102"/>
    <mergeCell ref="AG92:AM92"/>
    <mergeCell ref="AG101:AM101"/>
    <mergeCell ref="AG100:AM100"/>
    <mergeCell ref="AG103:AM103"/>
    <mergeCell ref="AG95:AM95"/>
    <mergeCell ref="AG96:AM96"/>
    <mergeCell ref="AG99:AM99"/>
    <mergeCell ref="AG97:AM97"/>
    <mergeCell ref="AM90:AP90"/>
    <mergeCell ref="AM89:AP89"/>
    <mergeCell ref="AM87:AN87"/>
    <mergeCell ref="AN102:AP102"/>
    <mergeCell ref="AN103:AP103"/>
    <mergeCell ref="AN98:AP98"/>
    <mergeCell ref="AN100:AP100"/>
    <mergeCell ref="AN99:AP99"/>
    <mergeCell ref="AN97:AP97"/>
    <mergeCell ref="AN96:AP96"/>
    <mergeCell ref="AN95:AP95"/>
    <mergeCell ref="AN92:AP92"/>
    <mergeCell ref="AN101:AP101"/>
    <mergeCell ref="AN104:AP10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94:AP94"/>
  </mergeCells>
  <hyperlinks>
    <hyperlink ref="A96" location="'1 - ASŘ'!C2" display="/"/>
    <hyperlink ref="A98" location="'2-1 - SILNOPROUD'!C2" display="/"/>
    <hyperlink ref="A99" location="'2-2 - SLABOPROUD'!C2" display="/"/>
    <hyperlink ref="A101" location="'3 - VODA'!C2" display="/"/>
    <hyperlink ref="A103" location="'4 - ZTI'!C2" display="/"/>
    <hyperlink ref="A105" location="'5 - ÚT'!C2" display="/"/>
    <hyperlink ref="A107" location="'6 - KLIMA'!C2" display="/"/>
    <hyperlink ref="A109" location="'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Břeclav, elektrodílna - celková oprava budovy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125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22. 6. 2020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ROUND(J144,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ROUND((SUM(BE144:BE1307)),  2)</f>
        <v>0</v>
      </c>
      <c r="G35" s="39"/>
      <c r="H35" s="39"/>
      <c r="I35" s="165">
        <v>0.20999999999999999</v>
      </c>
      <c r="J35" s="164">
        <f>ROUND(((SUM(BE144:BE1307))*I35),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ROUND((SUM(BF144:BF1307)),  2)</f>
        <v>0</v>
      </c>
      <c r="G36" s="39"/>
      <c r="H36" s="39"/>
      <c r="I36" s="165">
        <v>0.14999999999999999</v>
      </c>
      <c r="J36" s="164">
        <f>ROUND(((SUM(BF144:BF1307))*I36),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ROUND((SUM(BG144:BG1307)),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ROUND((SUM(BH144:BH1307)),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ROUND((SUM(BI144:BI1307)),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Břeclav, elektrodílna - celková oprava budovy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1 - ASŘ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22. 6. 2020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J144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133</v>
      </c>
      <c r="E99" s="192"/>
      <c r="F99" s="192"/>
      <c r="G99" s="192"/>
      <c r="H99" s="192"/>
      <c r="I99" s="192"/>
      <c r="J99" s="193">
        <f>J145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134</v>
      </c>
      <c r="E100" s="197"/>
      <c r="F100" s="197"/>
      <c r="G100" s="197"/>
      <c r="H100" s="197"/>
      <c r="I100" s="197"/>
      <c r="J100" s="198">
        <f>J146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135</v>
      </c>
      <c r="E101" s="197"/>
      <c r="F101" s="197"/>
      <c r="G101" s="197"/>
      <c r="H101" s="197"/>
      <c r="I101" s="197"/>
      <c r="J101" s="198">
        <f>J218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136</v>
      </c>
      <c r="E102" s="197"/>
      <c r="F102" s="197"/>
      <c r="G102" s="197"/>
      <c r="H102" s="197"/>
      <c r="I102" s="197"/>
      <c r="J102" s="198">
        <f>J260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137</v>
      </c>
      <c r="E103" s="197"/>
      <c r="F103" s="197"/>
      <c r="G103" s="197"/>
      <c r="H103" s="197"/>
      <c r="I103" s="197"/>
      <c r="J103" s="198">
        <f>J350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138</v>
      </c>
      <c r="E104" s="197"/>
      <c r="F104" s="197"/>
      <c r="G104" s="197"/>
      <c r="H104" s="197"/>
      <c r="I104" s="197"/>
      <c r="J104" s="198">
        <f>J358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139</v>
      </c>
      <c r="E105" s="197"/>
      <c r="F105" s="197"/>
      <c r="G105" s="197"/>
      <c r="H105" s="197"/>
      <c r="I105" s="197"/>
      <c r="J105" s="198">
        <f>J414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140</v>
      </c>
      <c r="E106" s="197"/>
      <c r="F106" s="197"/>
      <c r="G106" s="197"/>
      <c r="H106" s="197"/>
      <c r="I106" s="197"/>
      <c r="J106" s="198">
        <f>J526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141</v>
      </c>
      <c r="E107" s="197"/>
      <c r="F107" s="197"/>
      <c r="G107" s="197"/>
      <c r="H107" s="197"/>
      <c r="I107" s="197"/>
      <c r="J107" s="198">
        <f>J530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142</v>
      </c>
      <c r="E108" s="192"/>
      <c r="F108" s="192"/>
      <c r="G108" s="192"/>
      <c r="H108" s="192"/>
      <c r="I108" s="192"/>
      <c r="J108" s="193">
        <f>J855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143</v>
      </c>
      <c r="E109" s="197"/>
      <c r="F109" s="197"/>
      <c r="G109" s="197"/>
      <c r="H109" s="197"/>
      <c r="I109" s="197"/>
      <c r="J109" s="198">
        <f>J856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144</v>
      </c>
      <c r="E110" s="197"/>
      <c r="F110" s="197"/>
      <c r="G110" s="197"/>
      <c r="H110" s="197"/>
      <c r="I110" s="197"/>
      <c r="J110" s="198">
        <f>J896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145</v>
      </c>
      <c r="E111" s="197"/>
      <c r="F111" s="197"/>
      <c r="G111" s="197"/>
      <c r="H111" s="197"/>
      <c r="I111" s="197"/>
      <c r="J111" s="198">
        <f>J902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146</v>
      </c>
      <c r="E112" s="197"/>
      <c r="F112" s="197"/>
      <c r="G112" s="197"/>
      <c r="H112" s="197"/>
      <c r="I112" s="197"/>
      <c r="J112" s="198">
        <f>J904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147</v>
      </c>
      <c r="E113" s="197"/>
      <c r="F113" s="197"/>
      <c r="G113" s="197"/>
      <c r="H113" s="197"/>
      <c r="I113" s="197"/>
      <c r="J113" s="198">
        <f>J941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148</v>
      </c>
      <c r="E114" s="197"/>
      <c r="F114" s="197"/>
      <c r="G114" s="197"/>
      <c r="H114" s="197"/>
      <c r="I114" s="197"/>
      <c r="J114" s="198">
        <f>J988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149</v>
      </c>
      <c r="E115" s="197"/>
      <c r="F115" s="197"/>
      <c r="G115" s="197"/>
      <c r="H115" s="197"/>
      <c r="I115" s="197"/>
      <c r="J115" s="198">
        <f>J1012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150</v>
      </c>
      <c r="E116" s="197"/>
      <c r="F116" s="197"/>
      <c r="G116" s="197"/>
      <c r="H116" s="197"/>
      <c r="I116" s="197"/>
      <c r="J116" s="198">
        <f>J1077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151</v>
      </c>
      <c r="E117" s="197"/>
      <c r="F117" s="197"/>
      <c r="G117" s="197"/>
      <c r="H117" s="197"/>
      <c r="I117" s="197"/>
      <c r="J117" s="198">
        <f>J1083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152</v>
      </c>
      <c r="E118" s="197"/>
      <c r="F118" s="197"/>
      <c r="G118" s="197"/>
      <c r="H118" s="197"/>
      <c r="I118" s="197"/>
      <c r="J118" s="198">
        <f>J1091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5"/>
      <c r="C119" s="134"/>
      <c r="D119" s="196" t="s">
        <v>153</v>
      </c>
      <c r="E119" s="197"/>
      <c r="F119" s="197"/>
      <c r="G119" s="197"/>
      <c r="H119" s="197"/>
      <c r="I119" s="197"/>
      <c r="J119" s="198">
        <f>J1178</f>
        <v>0</v>
      </c>
      <c r="K119" s="134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5"/>
      <c r="C120" s="134"/>
      <c r="D120" s="196" t="s">
        <v>154</v>
      </c>
      <c r="E120" s="197"/>
      <c r="F120" s="197"/>
      <c r="G120" s="197"/>
      <c r="H120" s="197"/>
      <c r="I120" s="197"/>
      <c r="J120" s="198">
        <f>J1185</f>
        <v>0</v>
      </c>
      <c r="K120" s="13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5"/>
      <c r="C121" s="134"/>
      <c r="D121" s="196" t="s">
        <v>155</v>
      </c>
      <c r="E121" s="197"/>
      <c r="F121" s="197"/>
      <c r="G121" s="197"/>
      <c r="H121" s="197"/>
      <c r="I121" s="197"/>
      <c r="J121" s="198">
        <f>J1285</f>
        <v>0</v>
      </c>
      <c r="K121" s="134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5"/>
      <c r="C122" s="134"/>
      <c r="D122" s="196" t="s">
        <v>156</v>
      </c>
      <c r="E122" s="197"/>
      <c r="F122" s="197"/>
      <c r="G122" s="197"/>
      <c r="H122" s="197"/>
      <c r="I122" s="197"/>
      <c r="J122" s="198">
        <f>J1300</f>
        <v>0</v>
      </c>
      <c r="K122" s="134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157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84" t="str">
        <f>E7</f>
        <v>Břeclav, elektrodílna - celková oprava budovy</v>
      </c>
      <c r="F132" s="33"/>
      <c r="G132" s="33"/>
      <c r="H132" s="33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" customFormat="1" ht="12" customHeight="1">
      <c r="B133" s="22"/>
      <c r="C133" s="33" t="s">
        <v>124</v>
      </c>
      <c r="D133" s="23"/>
      <c r="E133" s="23"/>
      <c r="F133" s="23"/>
      <c r="G133" s="23"/>
      <c r="H133" s="23"/>
      <c r="I133" s="23"/>
      <c r="J133" s="23"/>
      <c r="K133" s="23"/>
      <c r="L133" s="21"/>
    </row>
    <row r="134" s="2" customFormat="1" ht="16.5" customHeight="1">
      <c r="A134" s="39"/>
      <c r="B134" s="40"/>
      <c r="C134" s="41"/>
      <c r="D134" s="41"/>
      <c r="E134" s="184" t="s">
        <v>125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126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E11</f>
        <v>1 - ASŘ</v>
      </c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F14</f>
        <v xml:space="preserve"> </v>
      </c>
      <c r="G138" s="41"/>
      <c r="H138" s="41"/>
      <c r="I138" s="33" t="s">
        <v>22</v>
      </c>
      <c r="J138" s="80" t="str">
        <f>IF(J14="","",J14)</f>
        <v>22. 6. 2020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E17</f>
        <v>Správa železnic,státní organizace</v>
      </c>
      <c r="G140" s="41"/>
      <c r="H140" s="41"/>
      <c r="I140" s="33" t="s">
        <v>32</v>
      </c>
      <c r="J140" s="37" t="str">
        <f>E23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IF(E20="","",E20)</f>
        <v>Vyplň údaj</v>
      </c>
      <c r="G141" s="41"/>
      <c r="H141" s="41"/>
      <c r="I141" s="33" t="s">
        <v>34</v>
      </c>
      <c r="J141" s="37" t="str">
        <f>E26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0"/>
      <c r="B143" s="201"/>
      <c r="C143" s="202" t="s">
        <v>158</v>
      </c>
      <c r="D143" s="203" t="s">
        <v>61</v>
      </c>
      <c r="E143" s="203" t="s">
        <v>57</v>
      </c>
      <c r="F143" s="203" t="s">
        <v>58</v>
      </c>
      <c r="G143" s="203" t="s">
        <v>159</v>
      </c>
      <c r="H143" s="203" t="s">
        <v>160</v>
      </c>
      <c r="I143" s="203" t="s">
        <v>161</v>
      </c>
      <c r="J143" s="203" t="s">
        <v>130</v>
      </c>
      <c r="K143" s="204" t="s">
        <v>162</v>
      </c>
      <c r="L143" s="205"/>
      <c r="M143" s="101" t="s">
        <v>1</v>
      </c>
      <c r="N143" s="102" t="s">
        <v>40</v>
      </c>
      <c r="O143" s="102" t="s">
        <v>163</v>
      </c>
      <c r="P143" s="102" t="s">
        <v>164</v>
      </c>
      <c r="Q143" s="102" t="s">
        <v>165</v>
      </c>
      <c r="R143" s="102" t="s">
        <v>166</v>
      </c>
      <c r="S143" s="102" t="s">
        <v>167</v>
      </c>
      <c r="T143" s="103" t="s">
        <v>168</v>
      </c>
      <c r="U143" s="200"/>
      <c r="V143" s="200"/>
      <c r="W143" s="200"/>
      <c r="X143" s="200"/>
      <c r="Y143" s="200"/>
      <c r="Z143" s="200"/>
      <c r="AA143" s="200"/>
      <c r="AB143" s="200"/>
      <c r="AC143" s="200"/>
      <c r="AD143" s="200"/>
      <c r="AE143" s="200"/>
    </row>
    <row r="144" s="2" customFormat="1" ht="22.8" customHeight="1">
      <c r="A144" s="39"/>
      <c r="B144" s="40"/>
      <c r="C144" s="108" t="s">
        <v>169</v>
      </c>
      <c r="D144" s="41"/>
      <c r="E144" s="41"/>
      <c r="F144" s="41"/>
      <c r="G144" s="41"/>
      <c r="H144" s="41"/>
      <c r="I144" s="41"/>
      <c r="J144" s="206">
        <f>BK144</f>
        <v>0</v>
      </c>
      <c r="K144" s="41"/>
      <c r="L144" s="45"/>
      <c r="M144" s="104"/>
      <c r="N144" s="207"/>
      <c r="O144" s="105"/>
      <c r="P144" s="208">
        <f>P145+P855</f>
        <v>0</v>
      </c>
      <c r="Q144" s="105"/>
      <c r="R144" s="208">
        <f>R145+R855</f>
        <v>111.57048035</v>
      </c>
      <c r="S144" s="105"/>
      <c r="T144" s="209">
        <f>T145+T855</f>
        <v>103.93174682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75</v>
      </c>
      <c r="AU144" s="18" t="s">
        <v>132</v>
      </c>
      <c r="BK144" s="210">
        <f>BK145+BK855</f>
        <v>0</v>
      </c>
    </row>
    <row r="145" s="12" customFormat="1" ht="25.92" customHeight="1">
      <c r="A145" s="12"/>
      <c r="B145" s="211"/>
      <c r="C145" s="212"/>
      <c r="D145" s="213" t="s">
        <v>75</v>
      </c>
      <c r="E145" s="214" t="s">
        <v>170</v>
      </c>
      <c r="F145" s="214" t="s">
        <v>171</v>
      </c>
      <c r="G145" s="212"/>
      <c r="H145" s="212"/>
      <c r="I145" s="215"/>
      <c r="J145" s="216">
        <f>BK145</f>
        <v>0</v>
      </c>
      <c r="K145" s="212"/>
      <c r="L145" s="217"/>
      <c r="M145" s="218"/>
      <c r="N145" s="219"/>
      <c r="O145" s="219"/>
      <c r="P145" s="220">
        <f>P146+P218+P260+P350+P358+P414+P526+P530</f>
        <v>0</v>
      </c>
      <c r="Q145" s="219"/>
      <c r="R145" s="220">
        <f>R146+R218+R260+R350+R358+R414+R526+R530</f>
        <v>98.150390639999998</v>
      </c>
      <c r="S145" s="219"/>
      <c r="T145" s="221">
        <f>T146+T218+T260+T350+T358+T414+T526+T530</f>
        <v>103.5538464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83</v>
      </c>
      <c r="AT145" s="223" t="s">
        <v>75</v>
      </c>
      <c r="AU145" s="223" t="s">
        <v>76</v>
      </c>
      <c r="AY145" s="222" t="s">
        <v>172</v>
      </c>
      <c r="BK145" s="224">
        <f>BK146+BK218+BK260+BK350+BK358+BK414+BK526+BK530</f>
        <v>0</v>
      </c>
    </row>
    <row r="146" s="12" customFormat="1" ht="22.8" customHeight="1">
      <c r="A146" s="12"/>
      <c r="B146" s="211"/>
      <c r="C146" s="212"/>
      <c r="D146" s="213" t="s">
        <v>75</v>
      </c>
      <c r="E146" s="225" t="s">
        <v>83</v>
      </c>
      <c r="F146" s="225" t="s">
        <v>173</v>
      </c>
      <c r="G146" s="212"/>
      <c r="H146" s="212"/>
      <c r="I146" s="215"/>
      <c r="J146" s="226">
        <f>BK146</f>
        <v>0</v>
      </c>
      <c r="K146" s="212"/>
      <c r="L146" s="217"/>
      <c r="M146" s="218"/>
      <c r="N146" s="219"/>
      <c r="O146" s="219"/>
      <c r="P146" s="220">
        <f>SUM(P147:P217)</f>
        <v>0</v>
      </c>
      <c r="Q146" s="219"/>
      <c r="R146" s="220">
        <f>SUM(R147:R217)</f>
        <v>0.033191999999999999</v>
      </c>
      <c r="S146" s="219"/>
      <c r="T146" s="221">
        <f>SUM(T147:T217)</f>
        <v>59.859819999999999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83</v>
      </c>
      <c r="AT146" s="223" t="s">
        <v>75</v>
      </c>
      <c r="AU146" s="223" t="s">
        <v>83</v>
      </c>
      <c r="AY146" s="222" t="s">
        <v>172</v>
      </c>
      <c r="BK146" s="224">
        <f>SUM(BK147:BK217)</f>
        <v>0</v>
      </c>
    </row>
    <row r="147" s="2" customFormat="1" ht="62.7" customHeight="1">
      <c r="A147" s="39"/>
      <c r="B147" s="40"/>
      <c r="C147" s="227" t="s">
        <v>83</v>
      </c>
      <c r="D147" s="227" t="s">
        <v>174</v>
      </c>
      <c r="E147" s="228" t="s">
        <v>175</v>
      </c>
      <c r="F147" s="229" t="s">
        <v>176</v>
      </c>
      <c r="G147" s="230" t="s">
        <v>177</v>
      </c>
      <c r="H147" s="231">
        <v>35.636000000000003</v>
      </c>
      <c r="I147" s="232"/>
      <c r="J147" s="233">
        <f>ROUND(I147*H147,2)</f>
        <v>0</v>
      </c>
      <c r="K147" s="229" t="s">
        <v>178</v>
      </c>
      <c r="L147" s="45"/>
      <c r="M147" s="234" t="s">
        <v>1</v>
      </c>
      <c r="N147" s="235" t="s">
        <v>41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0.29499999999999998</v>
      </c>
      <c r="T147" s="237">
        <f>S147*H147</f>
        <v>10.51262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106</v>
      </c>
      <c r="AT147" s="238" t="s">
        <v>174</v>
      </c>
      <c r="AU147" s="238" t="s">
        <v>85</v>
      </c>
      <c r="AY147" s="18" t="s">
        <v>172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83</v>
      </c>
      <c r="BK147" s="239">
        <f>ROUND(I147*H147,2)</f>
        <v>0</v>
      </c>
      <c r="BL147" s="18" t="s">
        <v>106</v>
      </c>
      <c r="BM147" s="238" t="s">
        <v>179</v>
      </c>
    </row>
    <row r="148" s="13" customFormat="1">
      <c r="A148" s="13"/>
      <c r="B148" s="240"/>
      <c r="C148" s="241"/>
      <c r="D148" s="242" t="s">
        <v>180</v>
      </c>
      <c r="E148" s="243" t="s">
        <v>1</v>
      </c>
      <c r="F148" s="244" t="s">
        <v>181</v>
      </c>
      <c r="G148" s="241"/>
      <c r="H148" s="243" t="s">
        <v>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180</v>
      </c>
      <c r="AU148" s="250" t="s">
        <v>85</v>
      </c>
      <c r="AV148" s="13" t="s">
        <v>83</v>
      </c>
      <c r="AW148" s="13" t="s">
        <v>33</v>
      </c>
      <c r="AX148" s="13" t="s">
        <v>76</v>
      </c>
      <c r="AY148" s="250" t="s">
        <v>172</v>
      </c>
    </row>
    <row r="149" s="14" customFormat="1">
      <c r="A149" s="14"/>
      <c r="B149" s="251"/>
      <c r="C149" s="252"/>
      <c r="D149" s="242" t="s">
        <v>180</v>
      </c>
      <c r="E149" s="253" t="s">
        <v>1</v>
      </c>
      <c r="F149" s="254" t="s">
        <v>182</v>
      </c>
      <c r="G149" s="252"/>
      <c r="H149" s="255">
        <v>29.995999999999999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180</v>
      </c>
      <c r="AU149" s="261" t="s">
        <v>85</v>
      </c>
      <c r="AV149" s="14" t="s">
        <v>85</v>
      </c>
      <c r="AW149" s="14" t="s">
        <v>33</v>
      </c>
      <c r="AX149" s="14" t="s">
        <v>76</v>
      </c>
      <c r="AY149" s="261" t="s">
        <v>172</v>
      </c>
    </row>
    <row r="150" s="13" customFormat="1">
      <c r="A150" s="13"/>
      <c r="B150" s="240"/>
      <c r="C150" s="241"/>
      <c r="D150" s="242" t="s">
        <v>180</v>
      </c>
      <c r="E150" s="243" t="s">
        <v>1</v>
      </c>
      <c r="F150" s="244" t="s">
        <v>183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180</v>
      </c>
      <c r="AU150" s="250" t="s">
        <v>85</v>
      </c>
      <c r="AV150" s="13" t="s">
        <v>83</v>
      </c>
      <c r="AW150" s="13" t="s">
        <v>33</v>
      </c>
      <c r="AX150" s="13" t="s">
        <v>76</v>
      </c>
      <c r="AY150" s="250" t="s">
        <v>172</v>
      </c>
    </row>
    <row r="151" s="14" customFormat="1">
      <c r="A151" s="14"/>
      <c r="B151" s="251"/>
      <c r="C151" s="252"/>
      <c r="D151" s="242" t="s">
        <v>180</v>
      </c>
      <c r="E151" s="253" t="s">
        <v>1</v>
      </c>
      <c r="F151" s="254" t="s">
        <v>184</v>
      </c>
      <c r="G151" s="252"/>
      <c r="H151" s="255">
        <v>5.6399999999999997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180</v>
      </c>
      <c r="AU151" s="261" t="s">
        <v>85</v>
      </c>
      <c r="AV151" s="14" t="s">
        <v>85</v>
      </c>
      <c r="AW151" s="14" t="s">
        <v>33</v>
      </c>
      <c r="AX151" s="14" t="s">
        <v>76</v>
      </c>
      <c r="AY151" s="261" t="s">
        <v>172</v>
      </c>
    </row>
    <row r="152" s="15" customFormat="1">
      <c r="A152" s="15"/>
      <c r="B152" s="262"/>
      <c r="C152" s="263"/>
      <c r="D152" s="242" t="s">
        <v>180</v>
      </c>
      <c r="E152" s="264" t="s">
        <v>1</v>
      </c>
      <c r="F152" s="265" t="s">
        <v>185</v>
      </c>
      <c r="G152" s="263"/>
      <c r="H152" s="266">
        <v>35.636000000000003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2" t="s">
        <v>180</v>
      </c>
      <c r="AU152" s="272" t="s">
        <v>85</v>
      </c>
      <c r="AV152" s="15" t="s">
        <v>106</v>
      </c>
      <c r="AW152" s="15" t="s">
        <v>33</v>
      </c>
      <c r="AX152" s="15" t="s">
        <v>83</v>
      </c>
      <c r="AY152" s="272" t="s">
        <v>172</v>
      </c>
    </row>
    <row r="153" s="2" customFormat="1" ht="49.05" customHeight="1">
      <c r="A153" s="39"/>
      <c r="B153" s="40"/>
      <c r="C153" s="227" t="s">
        <v>85</v>
      </c>
      <c r="D153" s="227" t="s">
        <v>174</v>
      </c>
      <c r="E153" s="228" t="s">
        <v>186</v>
      </c>
      <c r="F153" s="229" t="s">
        <v>187</v>
      </c>
      <c r="G153" s="230" t="s">
        <v>177</v>
      </c>
      <c r="H153" s="231">
        <v>5.6399999999999997</v>
      </c>
      <c r="I153" s="232"/>
      <c r="J153" s="233">
        <f>ROUND(I153*H153,2)</f>
        <v>0</v>
      </c>
      <c r="K153" s="229" t="s">
        <v>178</v>
      </c>
      <c r="L153" s="45"/>
      <c r="M153" s="234" t="s">
        <v>1</v>
      </c>
      <c r="N153" s="235" t="s">
        <v>41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0.23999999999999999</v>
      </c>
      <c r="T153" s="237">
        <f>S153*H153</f>
        <v>1.3535999999999999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106</v>
      </c>
      <c r="AT153" s="238" t="s">
        <v>174</v>
      </c>
      <c r="AU153" s="238" t="s">
        <v>85</v>
      </c>
      <c r="AY153" s="18" t="s">
        <v>172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83</v>
      </c>
      <c r="BK153" s="239">
        <f>ROUND(I153*H153,2)</f>
        <v>0</v>
      </c>
      <c r="BL153" s="18" t="s">
        <v>106</v>
      </c>
      <c r="BM153" s="238" t="s">
        <v>188</v>
      </c>
    </row>
    <row r="154" s="13" customFormat="1">
      <c r="A154" s="13"/>
      <c r="B154" s="240"/>
      <c r="C154" s="241"/>
      <c r="D154" s="242" t="s">
        <v>180</v>
      </c>
      <c r="E154" s="243" t="s">
        <v>1</v>
      </c>
      <c r="F154" s="244" t="s">
        <v>181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180</v>
      </c>
      <c r="AU154" s="250" t="s">
        <v>85</v>
      </c>
      <c r="AV154" s="13" t="s">
        <v>83</v>
      </c>
      <c r="AW154" s="13" t="s">
        <v>33</v>
      </c>
      <c r="AX154" s="13" t="s">
        <v>76</v>
      </c>
      <c r="AY154" s="250" t="s">
        <v>172</v>
      </c>
    </row>
    <row r="155" s="13" customFormat="1">
      <c r="A155" s="13"/>
      <c r="B155" s="240"/>
      <c r="C155" s="241"/>
      <c r="D155" s="242" t="s">
        <v>180</v>
      </c>
      <c r="E155" s="243" t="s">
        <v>1</v>
      </c>
      <c r="F155" s="244" t="s">
        <v>183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180</v>
      </c>
      <c r="AU155" s="250" t="s">
        <v>85</v>
      </c>
      <c r="AV155" s="13" t="s">
        <v>83</v>
      </c>
      <c r="AW155" s="13" t="s">
        <v>33</v>
      </c>
      <c r="AX155" s="13" t="s">
        <v>76</v>
      </c>
      <c r="AY155" s="250" t="s">
        <v>172</v>
      </c>
    </row>
    <row r="156" s="14" customFormat="1">
      <c r="A156" s="14"/>
      <c r="B156" s="251"/>
      <c r="C156" s="252"/>
      <c r="D156" s="242" t="s">
        <v>180</v>
      </c>
      <c r="E156" s="253" t="s">
        <v>1</v>
      </c>
      <c r="F156" s="254" t="s">
        <v>184</v>
      </c>
      <c r="G156" s="252"/>
      <c r="H156" s="255">
        <v>5.6399999999999997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180</v>
      </c>
      <c r="AU156" s="261" t="s">
        <v>85</v>
      </c>
      <c r="AV156" s="14" t="s">
        <v>85</v>
      </c>
      <c r="AW156" s="14" t="s">
        <v>33</v>
      </c>
      <c r="AX156" s="14" t="s">
        <v>76</v>
      </c>
      <c r="AY156" s="261" t="s">
        <v>172</v>
      </c>
    </row>
    <row r="157" s="15" customFormat="1">
      <c r="A157" s="15"/>
      <c r="B157" s="262"/>
      <c r="C157" s="263"/>
      <c r="D157" s="242" t="s">
        <v>180</v>
      </c>
      <c r="E157" s="264" t="s">
        <v>1</v>
      </c>
      <c r="F157" s="265" t="s">
        <v>185</v>
      </c>
      <c r="G157" s="263"/>
      <c r="H157" s="266">
        <v>5.6399999999999997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2" t="s">
        <v>180</v>
      </c>
      <c r="AU157" s="272" t="s">
        <v>85</v>
      </c>
      <c r="AV157" s="15" t="s">
        <v>106</v>
      </c>
      <c r="AW157" s="15" t="s">
        <v>33</v>
      </c>
      <c r="AX157" s="15" t="s">
        <v>83</v>
      </c>
      <c r="AY157" s="272" t="s">
        <v>172</v>
      </c>
    </row>
    <row r="158" s="2" customFormat="1" ht="37.8" customHeight="1">
      <c r="A158" s="39"/>
      <c r="B158" s="40"/>
      <c r="C158" s="227" t="s">
        <v>101</v>
      </c>
      <c r="D158" s="227" t="s">
        <v>174</v>
      </c>
      <c r="E158" s="228" t="s">
        <v>189</v>
      </c>
      <c r="F158" s="229" t="s">
        <v>190</v>
      </c>
      <c r="G158" s="230" t="s">
        <v>191</v>
      </c>
      <c r="H158" s="231">
        <v>29.995999999999999</v>
      </c>
      <c r="I158" s="232"/>
      <c r="J158" s="233">
        <f>ROUND(I158*H158,2)</f>
        <v>0</v>
      </c>
      <c r="K158" s="229" t="s">
        <v>178</v>
      </c>
      <c r="L158" s="45"/>
      <c r="M158" s="234" t="s">
        <v>1</v>
      </c>
      <c r="N158" s="235" t="s">
        <v>41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1.6000000000000001</v>
      </c>
      <c r="T158" s="237">
        <f>S158*H158</f>
        <v>47.993600000000001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106</v>
      </c>
      <c r="AT158" s="238" t="s">
        <v>174</v>
      </c>
      <c r="AU158" s="238" t="s">
        <v>85</v>
      </c>
      <c r="AY158" s="18" t="s">
        <v>172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83</v>
      </c>
      <c r="BK158" s="239">
        <f>ROUND(I158*H158,2)</f>
        <v>0</v>
      </c>
      <c r="BL158" s="18" t="s">
        <v>106</v>
      </c>
      <c r="BM158" s="238" t="s">
        <v>192</v>
      </c>
    </row>
    <row r="159" s="13" customFormat="1">
      <c r="A159" s="13"/>
      <c r="B159" s="240"/>
      <c r="C159" s="241"/>
      <c r="D159" s="242" t="s">
        <v>180</v>
      </c>
      <c r="E159" s="243" t="s">
        <v>1</v>
      </c>
      <c r="F159" s="244" t="s">
        <v>181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180</v>
      </c>
      <c r="AU159" s="250" t="s">
        <v>85</v>
      </c>
      <c r="AV159" s="13" t="s">
        <v>83</v>
      </c>
      <c r="AW159" s="13" t="s">
        <v>33</v>
      </c>
      <c r="AX159" s="13" t="s">
        <v>76</v>
      </c>
      <c r="AY159" s="250" t="s">
        <v>172</v>
      </c>
    </row>
    <row r="160" s="14" customFormat="1">
      <c r="A160" s="14"/>
      <c r="B160" s="251"/>
      <c r="C160" s="252"/>
      <c r="D160" s="242" t="s">
        <v>180</v>
      </c>
      <c r="E160" s="253" t="s">
        <v>1</v>
      </c>
      <c r="F160" s="254" t="s">
        <v>182</v>
      </c>
      <c r="G160" s="252"/>
      <c r="H160" s="255">
        <v>29.995999999999999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180</v>
      </c>
      <c r="AU160" s="261" t="s">
        <v>85</v>
      </c>
      <c r="AV160" s="14" t="s">
        <v>85</v>
      </c>
      <c r="AW160" s="14" t="s">
        <v>33</v>
      </c>
      <c r="AX160" s="14" t="s">
        <v>83</v>
      </c>
      <c r="AY160" s="261" t="s">
        <v>172</v>
      </c>
    </row>
    <row r="161" s="2" customFormat="1" ht="24.15" customHeight="1">
      <c r="A161" s="39"/>
      <c r="B161" s="40"/>
      <c r="C161" s="227" t="s">
        <v>106</v>
      </c>
      <c r="D161" s="227" t="s">
        <v>174</v>
      </c>
      <c r="E161" s="228" t="s">
        <v>193</v>
      </c>
      <c r="F161" s="229" t="s">
        <v>194</v>
      </c>
      <c r="G161" s="230" t="s">
        <v>177</v>
      </c>
      <c r="H161" s="231">
        <v>27.908000000000001</v>
      </c>
      <c r="I161" s="232"/>
      <c r="J161" s="233">
        <f>ROUND(I161*H161,2)</f>
        <v>0</v>
      </c>
      <c r="K161" s="229" t="s">
        <v>178</v>
      </c>
      <c r="L161" s="45"/>
      <c r="M161" s="234" t="s">
        <v>1</v>
      </c>
      <c r="N161" s="235" t="s">
        <v>41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106</v>
      </c>
      <c r="AT161" s="238" t="s">
        <v>174</v>
      </c>
      <c r="AU161" s="238" t="s">
        <v>85</v>
      </c>
      <c r="AY161" s="18" t="s">
        <v>172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83</v>
      </c>
      <c r="BK161" s="239">
        <f>ROUND(I161*H161,2)</f>
        <v>0</v>
      </c>
      <c r="BL161" s="18" t="s">
        <v>106</v>
      </c>
      <c r="BM161" s="238" t="s">
        <v>195</v>
      </c>
    </row>
    <row r="162" s="13" customFormat="1">
      <c r="A162" s="13"/>
      <c r="B162" s="240"/>
      <c r="C162" s="241"/>
      <c r="D162" s="242" t="s">
        <v>180</v>
      </c>
      <c r="E162" s="243" t="s">
        <v>1</v>
      </c>
      <c r="F162" s="244" t="s">
        <v>181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180</v>
      </c>
      <c r="AU162" s="250" t="s">
        <v>85</v>
      </c>
      <c r="AV162" s="13" t="s">
        <v>83</v>
      </c>
      <c r="AW162" s="13" t="s">
        <v>33</v>
      </c>
      <c r="AX162" s="13" t="s">
        <v>76</v>
      </c>
      <c r="AY162" s="250" t="s">
        <v>172</v>
      </c>
    </row>
    <row r="163" s="14" customFormat="1">
      <c r="A163" s="14"/>
      <c r="B163" s="251"/>
      <c r="C163" s="252"/>
      <c r="D163" s="242" t="s">
        <v>180</v>
      </c>
      <c r="E163" s="253" t="s">
        <v>1</v>
      </c>
      <c r="F163" s="254" t="s">
        <v>196</v>
      </c>
      <c r="G163" s="252"/>
      <c r="H163" s="255">
        <v>-29.995999999999999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180</v>
      </c>
      <c r="AU163" s="261" t="s">
        <v>85</v>
      </c>
      <c r="AV163" s="14" t="s">
        <v>85</v>
      </c>
      <c r="AW163" s="14" t="s">
        <v>33</v>
      </c>
      <c r="AX163" s="14" t="s">
        <v>76</v>
      </c>
      <c r="AY163" s="261" t="s">
        <v>172</v>
      </c>
    </row>
    <row r="164" s="14" customFormat="1">
      <c r="A164" s="14"/>
      <c r="B164" s="251"/>
      <c r="C164" s="252"/>
      <c r="D164" s="242" t="s">
        <v>180</v>
      </c>
      <c r="E164" s="253" t="s">
        <v>1</v>
      </c>
      <c r="F164" s="254" t="s">
        <v>197</v>
      </c>
      <c r="G164" s="252"/>
      <c r="H164" s="255">
        <v>57.904000000000003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180</v>
      </c>
      <c r="AU164" s="261" t="s">
        <v>85</v>
      </c>
      <c r="AV164" s="14" t="s">
        <v>85</v>
      </c>
      <c r="AW164" s="14" t="s">
        <v>33</v>
      </c>
      <c r="AX164" s="14" t="s">
        <v>76</v>
      </c>
      <c r="AY164" s="261" t="s">
        <v>172</v>
      </c>
    </row>
    <row r="165" s="15" customFormat="1">
      <c r="A165" s="15"/>
      <c r="B165" s="262"/>
      <c r="C165" s="263"/>
      <c r="D165" s="242" t="s">
        <v>180</v>
      </c>
      <c r="E165" s="264" t="s">
        <v>1</v>
      </c>
      <c r="F165" s="265" t="s">
        <v>185</v>
      </c>
      <c r="G165" s="263"/>
      <c r="H165" s="266">
        <v>27.908000000000001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2" t="s">
        <v>180</v>
      </c>
      <c r="AU165" s="272" t="s">
        <v>85</v>
      </c>
      <c r="AV165" s="15" t="s">
        <v>106</v>
      </c>
      <c r="AW165" s="15" t="s">
        <v>33</v>
      </c>
      <c r="AX165" s="15" t="s">
        <v>83</v>
      </c>
      <c r="AY165" s="272" t="s">
        <v>172</v>
      </c>
    </row>
    <row r="166" s="2" customFormat="1" ht="24.15" customHeight="1">
      <c r="A166" s="39"/>
      <c r="B166" s="40"/>
      <c r="C166" s="227" t="s">
        <v>111</v>
      </c>
      <c r="D166" s="227" t="s">
        <v>174</v>
      </c>
      <c r="E166" s="228" t="s">
        <v>198</v>
      </c>
      <c r="F166" s="229" t="s">
        <v>199</v>
      </c>
      <c r="G166" s="230" t="s">
        <v>191</v>
      </c>
      <c r="H166" s="231">
        <v>235.34700000000001</v>
      </c>
      <c r="I166" s="232"/>
      <c r="J166" s="233">
        <f>ROUND(I166*H166,2)</f>
        <v>0</v>
      </c>
      <c r="K166" s="229" t="s">
        <v>178</v>
      </c>
      <c r="L166" s="45"/>
      <c r="M166" s="234" t="s">
        <v>1</v>
      </c>
      <c r="N166" s="235" t="s">
        <v>41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106</v>
      </c>
      <c r="AT166" s="238" t="s">
        <v>174</v>
      </c>
      <c r="AU166" s="238" t="s">
        <v>85</v>
      </c>
      <c r="AY166" s="18" t="s">
        <v>172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83</v>
      </c>
      <c r="BK166" s="239">
        <f>ROUND(I166*H166,2)</f>
        <v>0</v>
      </c>
      <c r="BL166" s="18" t="s">
        <v>106</v>
      </c>
      <c r="BM166" s="238" t="s">
        <v>200</v>
      </c>
    </row>
    <row r="167" s="13" customFormat="1">
      <c r="A167" s="13"/>
      <c r="B167" s="240"/>
      <c r="C167" s="241"/>
      <c r="D167" s="242" t="s">
        <v>180</v>
      </c>
      <c r="E167" s="243" t="s">
        <v>1</v>
      </c>
      <c r="F167" s="244" t="s">
        <v>201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180</v>
      </c>
      <c r="AU167" s="250" t="s">
        <v>85</v>
      </c>
      <c r="AV167" s="13" t="s">
        <v>83</v>
      </c>
      <c r="AW167" s="13" t="s">
        <v>33</v>
      </c>
      <c r="AX167" s="13" t="s">
        <v>76</v>
      </c>
      <c r="AY167" s="250" t="s">
        <v>172</v>
      </c>
    </row>
    <row r="168" s="14" customFormat="1">
      <c r="A168" s="14"/>
      <c r="B168" s="251"/>
      <c r="C168" s="252"/>
      <c r="D168" s="242" t="s">
        <v>180</v>
      </c>
      <c r="E168" s="253" t="s">
        <v>1</v>
      </c>
      <c r="F168" s="254" t="s">
        <v>202</v>
      </c>
      <c r="G168" s="252"/>
      <c r="H168" s="255">
        <v>3.8759999999999999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180</v>
      </c>
      <c r="AU168" s="261" t="s">
        <v>85</v>
      </c>
      <c r="AV168" s="14" t="s">
        <v>85</v>
      </c>
      <c r="AW168" s="14" t="s">
        <v>33</v>
      </c>
      <c r="AX168" s="14" t="s">
        <v>76</v>
      </c>
      <c r="AY168" s="261" t="s">
        <v>172</v>
      </c>
    </row>
    <row r="169" s="14" customFormat="1">
      <c r="A169" s="14"/>
      <c r="B169" s="251"/>
      <c r="C169" s="252"/>
      <c r="D169" s="242" t="s">
        <v>180</v>
      </c>
      <c r="E169" s="253" t="s">
        <v>1</v>
      </c>
      <c r="F169" s="254" t="s">
        <v>203</v>
      </c>
      <c r="G169" s="252"/>
      <c r="H169" s="255">
        <v>2.1920000000000002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180</v>
      </c>
      <c r="AU169" s="261" t="s">
        <v>85</v>
      </c>
      <c r="AV169" s="14" t="s">
        <v>85</v>
      </c>
      <c r="AW169" s="14" t="s">
        <v>33</v>
      </c>
      <c r="AX169" s="14" t="s">
        <v>76</v>
      </c>
      <c r="AY169" s="261" t="s">
        <v>172</v>
      </c>
    </row>
    <row r="170" s="15" customFormat="1">
      <c r="A170" s="15"/>
      <c r="B170" s="262"/>
      <c r="C170" s="263"/>
      <c r="D170" s="242" t="s">
        <v>180</v>
      </c>
      <c r="E170" s="264" t="s">
        <v>1</v>
      </c>
      <c r="F170" s="265" t="s">
        <v>185</v>
      </c>
      <c r="G170" s="263"/>
      <c r="H170" s="266">
        <v>6.0679999999999996</v>
      </c>
      <c r="I170" s="267"/>
      <c r="J170" s="263"/>
      <c r="K170" s="263"/>
      <c r="L170" s="268"/>
      <c r="M170" s="269"/>
      <c r="N170" s="270"/>
      <c r="O170" s="270"/>
      <c r="P170" s="270"/>
      <c r="Q170" s="270"/>
      <c r="R170" s="270"/>
      <c r="S170" s="270"/>
      <c r="T170" s="27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2" t="s">
        <v>180</v>
      </c>
      <c r="AU170" s="272" t="s">
        <v>85</v>
      </c>
      <c r="AV170" s="15" t="s">
        <v>106</v>
      </c>
      <c r="AW170" s="15" t="s">
        <v>33</v>
      </c>
      <c r="AX170" s="15" t="s">
        <v>76</v>
      </c>
      <c r="AY170" s="272" t="s">
        <v>172</v>
      </c>
    </row>
    <row r="171" s="14" customFormat="1">
      <c r="A171" s="14"/>
      <c r="B171" s="251"/>
      <c r="C171" s="252"/>
      <c r="D171" s="242" t="s">
        <v>180</v>
      </c>
      <c r="E171" s="253" t="s">
        <v>1</v>
      </c>
      <c r="F171" s="254" t="s">
        <v>204</v>
      </c>
      <c r="G171" s="252"/>
      <c r="H171" s="255">
        <v>197.21000000000001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180</v>
      </c>
      <c r="AU171" s="261" t="s">
        <v>85</v>
      </c>
      <c r="AV171" s="14" t="s">
        <v>85</v>
      </c>
      <c r="AW171" s="14" t="s">
        <v>33</v>
      </c>
      <c r="AX171" s="14" t="s">
        <v>76</v>
      </c>
      <c r="AY171" s="261" t="s">
        <v>172</v>
      </c>
    </row>
    <row r="172" s="14" customFormat="1">
      <c r="A172" s="14"/>
      <c r="B172" s="251"/>
      <c r="C172" s="252"/>
      <c r="D172" s="242" t="s">
        <v>180</v>
      </c>
      <c r="E172" s="253" t="s">
        <v>1</v>
      </c>
      <c r="F172" s="254" t="s">
        <v>205</v>
      </c>
      <c r="G172" s="252"/>
      <c r="H172" s="255">
        <v>23.137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180</v>
      </c>
      <c r="AU172" s="261" t="s">
        <v>85</v>
      </c>
      <c r="AV172" s="14" t="s">
        <v>85</v>
      </c>
      <c r="AW172" s="14" t="s">
        <v>33</v>
      </c>
      <c r="AX172" s="14" t="s">
        <v>76</v>
      </c>
      <c r="AY172" s="261" t="s">
        <v>172</v>
      </c>
    </row>
    <row r="173" s="16" customFormat="1">
      <c r="A173" s="16"/>
      <c r="B173" s="273"/>
      <c r="C173" s="274"/>
      <c r="D173" s="242" t="s">
        <v>180</v>
      </c>
      <c r="E173" s="275" t="s">
        <v>1</v>
      </c>
      <c r="F173" s="276" t="s">
        <v>206</v>
      </c>
      <c r="G173" s="274"/>
      <c r="H173" s="277">
        <v>220.34700000000001</v>
      </c>
      <c r="I173" s="278"/>
      <c r="J173" s="274"/>
      <c r="K173" s="274"/>
      <c r="L173" s="279"/>
      <c r="M173" s="280"/>
      <c r="N173" s="281"/>
      <c r="O173" s="281"/>
      <c r="P173" s="281"/>
      <c r="Q173" s="281"/>
      <c r="R173" s="281"/>
      <c r="S173" s="281"/>
      <c r="T173" s="282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3" t="s">
        <v>180</v>
      </c>
      <c r="AU173" s="283" t="s">
        <v>85</v>
      </c>
      <c r="AV173" s="16" t="s">
        <v>101</v>
      </c>
      <c r="AW173" s="16" t="s">
        <v>33</v>
      </c>
      <c r="AX173" s="16" t="s">
        <v>76</v>
      </c>
      <c r="AY173" s="283" t="s">
        <v>172</v>
      </c>
    </row>
    <row r="174" s="13" customFormat="1">
      <c r="A174" s="13"/>
      <c r="B174" s="240"/>
      <c r="C174" s="241"/>
      <c r="D174" s="242" t="s">
        <v>180</v>
      </c>
      <c r="E174" s="243" t="s">
        <v>1</v>
      </c>
      <c r="F174" s="244" t="s">
        <v>207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180</v>
      </c>
      <c r="AU174" s="250" t="s">
        <v>85</v>
      </c>
      <c r="AV174" s="13" t="s">
        <v>83</v>
      </c>
      <c r="AW174" s="13" t="s">
        <v>33</v>
      </c>
      <c r="AX174" s="13" t="s">
        <v>76</v>
      </c>
      <c r="AY174" s="250" t="s">
        <v>172</v>
      </c>
    </row>
    <row r="175" s="14" customFormat="1">
      <c r="A175" s="14"/>
      <c r="B175" s="251"/>
      <c r="C175" s="252"/>
      <c r="D175" s="242" t="s">
        <v>180</v>
      </c>
      <c r="E175" s="253" t="s">
        <v>1</v>
      </c>
      <c r="F175" s="254" t="s">
        <v>208</v>
      </c>
      <c r="G175" s="252"/>
      <c r="H175" s="255">
        <v>15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180</v>
      </c>
      <c r="AU175" s="261" t="s">
        <v>85</v>
      </c>
      <c r="AV175" s="14" t="s">
        <v>85</v>
      </c>
      <c r="AW175" s="14" t="s">
        <v>33</v>
      </c>
      <c r="AX175" s="14" t="s">
        <v>76</v>
      </c>
      <c r="AY175" s="261" t="s">
        <v>172</v>
      </c>
    </row>
    <row r="176" s="15" customFormat="1">
      <c r="A176" s="15"/>
      <c r="B176" s="262"/>
      <c r="C176" s="263"/>
      <c r="D176" s="242" t="s">
        <v>180</v>
      </c>
      <c r="E176" s="264" t="s">
        <v>1</v>
      </c>
      <c r="F176" s="265" t="s">
        <v>185</v>
      </c>
      <c r="G176" s="263"/>
      <c r="H176" s="266">
        <v>235.34700000000001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2" t="s">
        <v>180</v>
      </c>
      <c r="AU176" s="272" t="s">
        <v>85</v>
      </c>
      <c r="AV176" s="15" t="s">
        <v>106</v>
      </c>
      <c r="AW176" s="15" t="s">
        <v>33</v>
      </c>
      <c r="AX176" s="15" t="s">
        <v>83</v>
      </c>
      <c r="AY176" s="272" t="s">
        <v>172</v>
      </c>
    </row>
    <row r="177" s="2" customFormat="1" ht="14.4" customHeight="1">
      <c r="A177" s="39"/>
      <c r="B177" s="40"/>
      <c r="C177" s="227" t="s">
        <v>116</v>
      </c>
      <c r="D177" s="227" t="s">
        <v>174</v>
      </c>
      <c r="E177" s="228" t="s">
        <v>209</v>
      </c>
      <c r="F177" s="229" t="s">
        <v>210</v>
      </c>
      <c r="G177" s="230" t="s">
        <v>177</v>
      </c>
      <c r="H177" s="231">
        <v>38.719999999999999</v>
      </c>
      <c r="I177" s="232"/>
      <c r="J177" s="233">
        <f>ROUND(I177*H177,2)</f>
        <v>0</v>
      </c>
      <c r="K177" s="229" t="s">
        <v>178</v>
      </c>
      <c r="L177" s="45"/>
      <c r="M177" s="234" t="s">
        <v>1</v>
      </c>
      <c r="N177" s="235" t="s">
        <v>41</v>
      </c>
      <c r="O177" s="92"/>
      <c r="P177" s="236">
        <f>O177*H177</f>
        <v>0</v>
      </c>
      <c r="Q177" s="236">
        <v>0.00084999999999999995</v>
      </c>
      <c r="R177" s="236">
        <f>Q177*H177</f>
        <v>0.032911999999999997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106</v>
      </c>
      <c r="AT177" s="238" t="s">
        <v>174</v>
      </c>
      <c r="AU177" s="238" t="s">
        <v>85</v>
      </c>
      <c r="AY177" s="18" t="s">
        <v>172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83</v>
      </c>
      <c r="BK177" s="239">
        <f>ROUND(I177*H177,2)</f>
        <v>0</v>
      </c>
      <c r="BL177" s="18" t="s">
        <v>106</v>
      </c>
      <c r="BM177" s="238" t="s">
        <v>211</v>
      </c>
    </row>
    <row r="178" s="14" customFormat="1">
      <c r="A178" s="14"/>
      <c r="B178" s="251"/>
      <c r="C178" s="252"/>
      <c r="D178" s="242" t="s">
        <v>180</v>
      </c>
      <c r="E178" s="253" t="s">
        <v>1</v>
      </c>
      <c r="F178" s="254" t="s">
        <v>212</v>
      </c>
      <c r="G178" s="252"/>
      <c r="H178" s="255">
        <v>38.719999999999999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180</v>
      </c>
      <c r="AU178" s="261" t="s">
        <v>85</v>
      </c>
      <c r="AV178" s="14" t="s">
        <v>85</v>
      </c>
      <c r="AW178" s="14" t="s">
        <v>33</v>
      </c>
      <c r="AX178" s="14" t="s">
        <v>83</v>
      </c>
      <c r="AY178" s="261" t="s">
        <v>172</v>
      </c>
    </row>
    <row r="179" s="2" customFormat="1" ht="24.15" customHeight="1">
      <c r="A179" s="39"/>
      <c r="B179" s="40"/>
      <c r="C179" s="227" t="s">
        <v>121</v>
      </c>
      <c r="D179" s="227" t="s">
        <v>174</v>
      </c>
      <c r="E179" s="228" t="s">
        <v>213</v>
      </c>
      <c r="F179" s="229" t="s">
        <v>214</v>
      </c>
      <c r="G179" s="230" t="s">
        <v>177</v>
      </c>
      <c r="H179" s="231">
        <v>38.719999999999999</v>
      </c>
      <c r="I179" s="232"/>
      <c r="J179" s="233">
        <f>ROUND(I179*H179,2)</f>
        <v>0</v>
      </c>
      <c r="K179" s="229" t="s">
        <v>178</v>
      </c>
      <c r="L179" s="45"/>
      <c r="M179" s="234" t="s">
        <v>1</v>
      </c>
      <c r="N179" s="235" t="s">
        <v>41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106</v>
      </c>
      <c r="AT179" s="238" t="s">
        <v>174</v>
      </c>
      <c r="AU179" s="238" t="s">
        <v>85</v>
      </c>
      <c r="AY179" s="18" t="s">
        <v>172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83</v>
      </c>
      <c r="BK179" s="239">
        <f>ROUND(I179*H179,2)</f>
        <v>0</v>
      </c>
      <c r="BL179" s="18" t="s">
        <v>106</v>
      </c>
      <c r="BM179" s="238" t="s">
        <v>215</v>
      </c>
    </row>
    <row r="180" s="2" customFormat="1" ht="24.15" customHeight="1">
      <c r="A180" s="39"/>
      <c r="B180" s="40"/>
      <c r="C180" s="227" t="s">
        <v>216</v>
      </c>
      <c r="D180" s="227" t="s">
        <v>174</v>
      </c>
      <c r="E180" s="228" t="s">
        <v>217</v>
      </c>
      <c r="F180" s="229" t="s">
        <v>218</v>
      </c>
      <c r="G180" s="230" t="s">
        <v>191</v>
      </c>
      <c r="H180" s="231">
        <v>235.34700000000001</v>
      </c>
      <c r="I180" s="232"/>
      <c r="J180" s="233">
        <f>ROUND(I180*H180,2)</f>
        <v>0</v>
      </c>
      <c r="K180" s="229" t="s">
        <v>178</v>
      </c>
      <c r="L180" s="45"/>
      <c r="M180" s="234" t="s">
        <v>1</v>
      </c>
      <c r="N180" s="235" t="s">
        <v>41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106</v>
      </c>
      <c r="AT180" s="238" t="s">
        <v>174</v>
      </c>
      <c r="AU180" s="238" t="s">
        <v>85</v>
      </c>
      <c r="AY180" s="18" t="s">
        <v>172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83</v>
      </c>
      <c r="BK180" s="239">
        <f>ROUND(I180*H180,2)</f>
        <v>0</v>
      </c>
      <c r="BL180" s="18" t="s">
        <v>106</v>
      </c>
      <c r="BM180" s="238" t="s">
        <v>219</v>
      </c>
    </row>
    <row r="181" s="2" customFormat="1" ht="37.8" customHeight="1">
      <c r="A181" s="39"/>
      <c r="B181" s="40"/>
      <c r="C181" s="227" t="s">
        <v>220</v>
      </c>
      <c r="D181" s="227" t="s">
        <v>174</v>
      </c>
      <c r="E181" s="228" t="s">
        <v>221</v>
      </c>
      <c r="F181" s="229" t="s">
        <v>222</v>
      </c>
      <c r="G181" s="230" t="s">
        <v>191</v>
      </c>
      <c r="H181" s="231">
        <v>47.069000000000003</v>
      </c>
      <c r="I181" s="232"/>
      <c r="J181" s="233">
        <f>ROUND(I181*H181,2)</f>
        <v>0</v>
      </c>
      <c r="K181" s="229" t="s">
        <v>178</v>
      </c>
      <c r="L181" s="45"/>
      <c r="M181" s="234" t="s">
        <v>1</v>
      </c>
      <c r="N181" s="235" t="s">
        <v>41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106</v>
      </c>
      <c r="AT181" s="238" t="s">
        <v>174</v>
      </c>
      <c r="AU181" s="238" t="s">
        <v>85</v>
      </c>
      <c r="AY181" s="18" t="s">
        <v>172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83</v>
      </c>
      <c r="BK181" s="239">
        <f>ROUND(I181*H181,2)</f>
        <v>0</v>
      </c>
      <c r="BL181" s="18" t="s">
        <v>106</v>
      </c>
      <c r="BM181" s="238" t="s">
        <v>223</v>
      </c>
    </row>
    <row r="182" s="13" customFormat="1">
      <c r="A182" s="13"/>
      <c r="B182" s="240"/>
      <c r="C182" s="241"/>
      <c r="D182" s="242" t="s">
        <v>180</v>
      </c>
      <c r="E182" s="243" t="s">
        <v>1</v>
      </c>
      <c r="F182" s="244" t="s">
        <v>224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180</v>
      </c>
      <c r="AU182" s="250" t="s">
        <v>85</v>
      </c>
      <c r="AV182" s="13" t="s">
        <v>83</v>
      </c>
      <c r="AW182" s="13" t="s">
        <v>33</v>
      </c>
      <c r="AX182" s="13" t="s">
        <v>76</v>
      </c>
      <c r="AY182" s="250" t="s">
        <v>172</v>
      </c>
    </row>
    <row r="183" s="14" customFormat="1">
      <c r="A183" s="14"/>
      <c r="B183" s="251"/>
      <c r="C183" s="252"/>
      <c r="D183" s="242" t="s">
        <v>180</v>
      </c>
      <c r="E183" s="253" t="s">
        <v>1</v>
      </c>
      <c r="F183" s="254" t="s">
        <v>225</v>
      </c>
      <c r="G183" s="252"/>
      <c r="H183" s="255">
        <v>47.069000000000003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180</v>
      </c>
      <c r="AU183" s="261" t="s">
        <v>85</v>
      </c>
      <c r="AV183" s="14" t="s">
        <v>85</v>
      </c>
      <c r="AW183" s="14" t="s">
        <v>33</v>
      </c>
      <c r="AX183" s="14" t="s">
        <v>83</v>
      </c>
      <c r="AY183" s="261" t="s">
        <v>172</v>
      </c>
    </row>
    <row r="184" s="2" customFormat="1" ht="37.8" customHeight="1">
      <c r="A184" s="39"/>
      <c r="B184" s="40"/>
      <c r="C184" s="227" t="s">
        <v>226</v>
      </c>
      <c r="D184" s="227" t="s">
        <v>174</v>
      </c>
      <c r="E184" s="228" t="s">
        <v>227</v>
      </c>
      <c r="F184" s="229" t="s">
        <v>228</v>
      </c>
      <c r="G184" s="230" t="s">
        <v>229</v>
      </c>
      <c r="H184" s="231">
        <v>84.724000000000004</v>
      </c>
      <c r="I184" s="232"/>
      <c r="J184" s="233">
        <f>ROUND(I184*H184,2)</f>
        <v>0</v>
      </c>
      <c r="K184" s="229" t="s">
        <v>178</v>
      </c>
      <c r="L184" s="45"/>
      <c r="M184" s="234" t="s">
        <v>1</v>
      </c>
      <c r="N184" s="235" t="s">
        <v>41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106</v>
      </c>
      <c r="AT184" s="238" t="s">
        <v>174</v>
      </c>
      <c r="AU184" s="238" t="s">
        <v>85</v>
      </c>
      <c r="AY184" s="18" t="s">
        <v>172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83</v>
      </c>
      <c r="BK184" s="239">
        <f>ROUND(I184*H184,2)</f>
        <v>0</v>
      </c>
      <c r="BL184" s="18" t="s">
        <v>106</v>
      </c>
      <c r="BM184" s="238" t="s">
        <v>230</v>
      </c>
    </row>
    <row r="185" s="13" customFormat="1">
      <c r="A185" s="13"/>
      <c r="B185" s="240"/>
      <c r="C185" s="241"/>
      <c r="D185" s="242" t="s">
        <v>180</v>
      </c>
      <c r="E185" s="243" t="s">
        <v>1</v>
      </c>
      <c r="F185" s="244" t="s">
        <v>231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180</v>
      </c>
      <c r="AU185" s="250" t="s">
        <v>85</v>
      </c>
      <c r="AV185" s="13" t="s">
        <v>83</v>
      </c>
      <c r="AW185" s="13" t="s">
        <v>33</v>
      </c>
      <c r="AX185" s="13" t="s">
        <v>76</v>
      </c>
      <c r="AY185" s="250" t="s">
        <v>172</v>
      </c>
    </row>
    <row r="186" s="14" customFormat="1">
      <c r="A186" s="14"/>
      <c r="B186" s="251"/>
      <c r="C186" s="252"/>
      <c r="D186" s="242" t="s">
        <v>180</v>
      </c>
      <c r="E186" s="253" t="s">
        <v>1</v>
      </c>
      <c r="F186" s="254" t="s">
        <v>232</v>
      </c>
      <c r="G186" s="252"/>
      <c r="H186" s="255">
        <v>84.724000000000004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180</v>
      </c>
      <c r="AU186" s="261" t="s">
        <v>85</v>
      </c>
      <c r="AV186" s="14" t="s">
        <v>85</v>
      </c>
      <c r="AW186" s="14" t="s">
        <v>33</v>
      </c>
      <c r="AX186" s="14" t="s">
        <v>83</v>
      </c>
      <c r="AY186" s="261" t="s">
        <v>172</v>
      </c>
    </row>
    <row r="187" s="2" customFormat="1" ht="37.8" customHeight="1">
      <c r="A187" s="39"/>
      <c r="B187" s="40"/>
      <c r="C187" s="227" t="s">
        <v>233</v>
      </c>
      <c r="D187" s="227" t="s">
        <v>174</v>
      </c>
      <c r="E187" s="228" t="s">
        <v>234</v>
      </c>
      <c r="F187" s="229" t="s">
        <v>235</v>
      </c>
      <c r="G187" s="230" t="s">
        <v>191</v>
      </c>
      <c r="H187" s="231">
        <v>188.27799999999999</v>
      </c>
      <c r="I187" s="232"/>
      <c r="J187" s="233">
        <f>ROUND(I187*H187,2)</f>
        <v>0</v>
      </c>
      <c r="K187" s="229" t="s">
        <v>178</v>
      </c>
      <c r="L187" s="45"/>
      <c r="M187" s="234" t="s">
        <v>1</v>
      </c>
      <c r="N187" s="235" t="s">
        <v>41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106</v>
      </c>
      <c r="AT187" s="238" t="s">
        <v>174</v>
      </c>
      <c r="AU187" s="238" t="s">
        <v>85</v>
      </c>
      <c r="AY187" s="18" t="s">
        <v>172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83</v>
      </c>
      <c r="BK187" s="239">
        <f>ROUND(I187*H187,2)</f>
        <v>0</v>
      </c>
      <c r="BL187" s="18" t="s">
        <v>106</v>
      </c>
      <c r="BM187" s="238" t="s">
        <v>236</v>
      </c>
    </row>
    <row r="188" s="13" customFormat="1">
      <c r="A188" s="13"/>
      <c r="B188" s="240"/>
      <c r="C188" s="241"/>
      <c r="D188" s="242" t="s">
        <v>180</v>
      </c>
      <c r="E188" s="243" t="s">
        <v>1</v>
      </c>
      <c r="F188" s="244" t="s">
        <v>224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180</v>
      </c>
      <c r="AU188" s="250" t="s">
        <v>85</v>
      </c>
      <c r="AV188" s="13" t="s">
        <v>83</v>
      </c>
      <c r="AW188" s="13" t="s">
        <v>33</v>
      </c>
      <c r="AX188" s="13" t="s">
        <v>76</v>
      </c>
      <c r="AY188" s="250" t="s">
        <v>172</v>
      </c>
    </row>
    <row r="189" s="14" customFormat="1">
      <c r="A189" s="14"/>
      <c r="B189" s="251"/>
      <c r="C189" s="252"/>
      <c r="D189" s="242" t="s">
        <v>180</v>
      </c>
      <c r="E189" s="253" t="s">
        <v>1</v>
      </c>
      <c r="F189" s="254" t="s">
        <v>237</v>
      </c>
      <c r="G189" s="252"/>
      <c r="H189" s="255">
        <v>188.27799999999999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180</v>
      </c>
      <c r="AU189" s="261" t="s">
        <v>85</v>
      </c>
      <c r="AV189" s="14" t="s">
        <v>85</v>
      </c>
      <c r="AW189" s="14" t="s">
        <v>33</v>
      </c>
      <c r="AX189" s="14" t="s">
        <v>83</v>
      </c>
      <c r="AY189" s="261" t="s">
        <v>172</v>
      </c>
    </row>
    <row r="190" s="2" customFormat="1" ht="24.15" customHeight="1">
      <c r="A190" s="39"/>
      <c r="B190" s="40"/>
      <c r="C190" s="227" t="s">
        <v>238</v>
      </c>
      <c r="D190" s="227" t="s">
        <v>174</v>
      </c>
      <c r="E190" s="228" t="s">
        <v>239</v>
      </c>
      <c r="F190" s="229" t="s">
        <v>240</v>
      </c>
      <c r="G190" s="230" t="s">
        <v>191</v>
      </c>
      <c r="H190" s="231">
        <v>34.234999999999999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41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106</v>
      </c>
      <c r="AT190" s="238" t="s">
        <v>174</v>
      </c>
      <c r="AU190" s="238" t="s">
        <v>85</v>
      </c>
      <c r="AY190" s="18" t="s">
        <v>172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83</v>
      </c>
      <c r="BK190" s="239">
        <f>ROUND(I190*H190,2)</f>
        <v>0</v>
      </c>
      <c r="BL190" s="18" t="s">
        <v>106</v>
      </c>
      <c r="BM190" s="238" t="s">
        <v>241</v>
      </c>
    </row>
    <row r="191" s="13" customFormat="1">
      <c r="A191" s="13"/>
      <c r="B191" s="240"/>
      <c r="C191" s="241"/>
      <c r="D191" s="242" t="s">
        <v>180</v>
      </c>
      <c r="E191" s="243" t="s">
        <v>1</v>
      </c>
      <c r="F191" s="244" t="s">
        <v>224</v>
      </c>
      <c r="G191" s="241"/>
      <c r="H191" s="243" t="s">
        <v>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180</v>
      </c>
      <c r="AU191" s="250" t="s">
        <v>85</v>
      </c>
      <c r="AV191" s="13" t="s">
        <v>83</v>
      </c>
      <c r="AW191" s="13" t="s">
        <v>33</v>
      </c>
      <c r="AX191" s="13" t="s">
        <v>76</v>
      </c>
      <c r="AY191" s="250" t="s">
        <v>172</v>
      </c>
    </row>
    <row r="192" s="14" customFormat="1">
      <c r="A192" s="14"/>
      <c r="B192" s="251"/>
      <c r="C192" s="252"/>
      <c r="D192" s="242" t="s">
        <v>180</v>
      </c>
      <c r="E192" s="253" t="s">
        <v>1</v>
      </c>
      <c r="F192" s="254" t="s">
        <v>225</v>
      </c>
      <c r="G192" s="252"/>
      <c r="H192" s="255">
        <v>47.069000000000003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180</v>
      </c>
      <c r="AU192" s="261" t="s">
        <v>85</v>
      </c>
      <c r="AV192" s="14" t="s">
        <v>85</v>
      </c>
      <c r="AW192" s="14" t="s">
        <v>33</v>
      </c>
      <c r="AX192" s="14" t="s">
        <v>76</v>
      </c>
      <c r="AY192" s="261" t="s">
        <v>172</v>
      </c>
    </row>
    <row r="193" s="13" customFormat="1">
      <c r="A193" s="13"/>
      <c r="B193" s="240"/>
      <c r="C193" s="241"/>
      <c r="D193" s="242" t="s">
        <v>180</v>
      </c>
      <c r="E193" s="243" t="s">
        <v>1</v>
      </c>
      <c r="F193" s="244" t="s">
        <v>242</v>
      </c>
      <c r="G193" s="241"/>
      <c r="H193" s="243" t="s">
        <v>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180</v>
      </c>
      <c r="AU193" s="250" t="s">
        <v>85</v>
      </c>
      <c r="AV193" s="13" t="s">
        <v>83</v>
      </c>
      <c r="AW193" s="13" t="s">
        <v>33</v>
      </c>
      <c r="AX193" s="13" t="s">
        <v>76</v>
      </c>
      <c r="AY193" s="250" t="s">
        <v>172</v>
      </c>
    </row>
    <row r="194" s="14" customFormat="1">
      <c r="A194" s="14"/>
      <c r="B194" s="251"/>
      <c r="C194" s="252"/>
      <c r="D194" s="242" t="s">
        <v>180</v>
      </c>
      <c r="E194" s="253" t="s">
        <v>1</v>
      </c>
      <c r="F194" s="254" t="s">
        <v>243</v>
      </c>
      <c r="G194" s="252"/>
      <c r="H194" s="255">
        <v>-12.834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180</v>
      </c>
      <c r="AU194" s="261" t="s">
        <v>85</v>
      </c>
      <c r="AV194" s="14" t="s">
        <v>85</v>
      </c>
      <c r="AW194" s="14" t="s">
        <v>33</v>
      </c>
      <c r="AX194" s="14" t="s">
        <v>76</v>
      </c>
      <c r="AY194" s="261" t="s">
        <v>172</v>
      </c>
    </row>
    <row r="195" s="15" customFormat="1">
      <c r="A195" s="15"/>
      <c r="B195" s="262"/>
      <c r="C195" s="263"/>
      <c r="D195" s="242" t="s">
        <v>180</v>
      </c>
      <c r="E195" s="264" t="s">
        <v>1</v>
      </c>
      <c r="F195" s="265" t="s">
        <v>185</v>
      </c>
      <c r="G195" s="263"/>
      <c r="H195" s="266">
        <v>34.234999999999999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2" t="s">
        <v>180</v>
      </c>
      <c r="AU195" s="272" t="s">
        <v>85</v>
      </c>
      <c r="AV195" s="15" t="s">
        <v>106</v>
      </c>
      <c r="AW195" s="15" t="s">
        <v>33</v>
      </c>
      <c r="AX195" s="15" t="s">
        <v>83</v>
      </c>
      <c r="AY195" s="272" t="s">
        <v>172</v>
      </c>
    </row>
    <row r="196" s="2" customFormat="1" ht="37.8" customHeight="1">
      <c r="A196" s="39"/>
      <c r="B196" s="40"/>
      <c r="C196" s="227" t="s">
        <v>244</v>
      </c>
      <c r="D196" s="227" t="s">
        <v>174</v>
      </c>
      <c r="E196" s="228" t="s">
        <v>245</v>
      </c>
      <c r="F196" s="229" t="s">
        <v>246</v>
      </c>
      <c r="G196" s="230" t="s">
        <v>177</v>
      </c>
      <c r="H196" s="231">
        <v>13.988</v>
      </c>
      <c r="I196" s="232"/>
      <c r="J196" s="233">
        <f>ROUND(I196*H196,2)</f>
        <v>0</v>
      </c>
      <c r="K196" s="229" t="s">
        <v>178</v>
      </c>
      <c r="L196" s="45"/>
      <c r="M196" s="234" t="s">
        <v>1</v>
      </c>
      <c r="N196" s="235" t="s">
        <v>41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106</v>
      </c>
      <c r="AT196" s="238" t="s">
        <v>174</v>
      </c>
      <c r="AU196" s="238" t="s">
        <v>85</v>
      </c>
      <c r="AY196" s="18" t="s">
        <v>172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83</v>
      </c>
      <c r="BK196" s="239">
        <f>ROUND(I196*H196,2)</f>
        <v>0</v>
      </c>
      <c r="BL196" s="18" t="s">
        <v>106</v>
      </c>
      <c r="BM196" s="238" t="s">
        <v>247</v>
      </c>
    </row>
    <row r="197" s="13" customFormat="1">
      <c r="A197" s="13"/>
      <c r="B197" s="240"/>
      <c r="C197" s="241"/>
      <c r="D197" s="242" t="s">
        <v>180</v>
      </c>
      <c r="E197" s="243" t="s">
        <v>1</v>
      </c>
      <c r="F197" s="244" t="s">
        <v>248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180</v>
      </c>
      <c r="AU197" s="250" t="s">
        <v>85</v>
      </c>
      <c r="AV197" s="13" t="s">
        <v>83</v>
      </c>
      <c r="AW197" s="13" t="s">
        <v>33</v>
      </c>
      <c r="AX197" s="13" t="s">
        <v>76</v>
      </c>
      <c r="AY197" s="250" t="s">
        <v>172</v>
      </c>
    </row>
    <row r="198" s="13" customFormat="1">
      <c r="A198" s="13"/>
      <c r="B198" s="240"/>
      <c r="C198" s="241"/>
      <c r="D198" s="242" t="s">
        <v>180</v>
      </c>
      <c r="E198" s="243" t="s">
        <v>1</v>
      </c>
      <c r="F198" s="244" t="s">
        <v>181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180</v>
      </c>
      <c r="AU198" s="250" t="s">
        <v>85</v>
      </c>
      <c r="AV198" s="13" t="s">
        <v>83</v>
      </c>
      <c r="AW198" s="13" t="s">
        <v>33</v>
      </c>
      <c r="AX198" s="13" t="s">
        <v>76</v>
      </c>
      <c r="AY198" s="250" t="s">
        <v>172</v>
      </c>
    </row>
    <row r="199" s="14" customFormat="1">
      <c r="A199" s="14"/>
      <c r="B199" s="251"/>
      <c r="C199" s="252"/>
      <c r="D199" s="242" t="s">
        <v>180</v>
      </c>
      <c r="E199" s="253" t="s">
        <v>1</v>
      </c>
      <c r="F199" s="254" t="s">
        <v>197</v>
      </c>
      <c r="G199" s="252"/>
      <c r="H199" s="255">
        <v>57.904000000000003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180</v>
      </c>
      <c r="AU199" s="261" t="s">
        <v>85</v>
      </c>
      <c r="AV199" s="14" t="s">
        <v>85</v>
      </c>
      <c r="AW199" s="14" t="s">
        <v>33</v>
      </c>
      <c r="AX199" s="14" t="s">
        <v>76</v>
      </c>
      <c r="AY199" s="261" t="s">
        <v>172</v>
      </c>
    </row>
    <row r="200" s="13" customFormat="1">
      <c r="A200" s="13"/>
      <c r="B200" s="240"/>
      <c r="C200" s="241"/>
      <c r="D200" s="242" t="s">
        <v>180</v>
      </c>
      <c r="E200" s="243" t="s">
        <v>1</v>
      </c>
      <c r="F200" s="244" t="s">
        <v>249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180</v>
      </c>
      <c r="AU200" s="250" t="s">
        <v>85</v>
      </c>
      <c r="AV200" s="13" t="s">
        <v>83</v>
      </c>
      <c r="AW200" s="13" t="s">
        <v>33</v>
      </c>
      <c r="AX200" s="13" t="s">
        <v>76</v>
      </c>
      <c r="AY200" s="250" t="s">
        <v>172</v>
      </c>
    </row>
    <row r="201" s="13" customFormat="1">
      <c r="A201" s="13"/>
      <c r="B201" s="240"/>
      <c r="C201" s="241"/>
      <c r="D201" s="242" t="s">
        <v>180</v>
      </c>
      <c r="E201" s="243" t="s">
        <v>1</v>
      </c>
      <c r="F201" s="244" t="s">
        <v>250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180</v>
      </c>
      <c r="AU201" s="250" t="s">
        <v>85</v>
      </c>
      <c r="AV201" s="13" t="s">
        <v>83</v>
      </c>
      <c r="AW201" s="13" t="s">
        <v>33</v>
      </c>
      <c r="AX201" s="13" t="s">
        <v>76</v>
      </c>
      <c r="AY201" s="250" t="s">
        <v>172</v>
      </c>
    </row>
    <row r="202" s="14" customFormat="1">
      <c r="A202" s="14"/>
      <c r="B202" s="251"/>
      <c r="C202" s="252"/>
      <c r="D202" s="242" t="s">
        <v>180</v>
      </c>
      <c r="E202" s="253" t="s">
        <v>1</v>
      </c>
      <c r="F202" s="254" t="s">
        <v>251</v>
      </c>
      <c r="G202" s="252"/>
      <c r="H202" s="255">
        <v>-24.806000000000001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180</v>
      </c>
      <c r="AU202" s="261" t="s">
        <v>85</v>
      </c>
      <c r="AV202" s="14" t="s">
        <v>85</v>
      </c>
      <c r="AW202" s="14" t="s">
        <v>33</v>
      </c>
      <c r="AX202" s="14" t="s">
        <v>76</v>
      </c>
      <c r="AY202" s="261" t="s">
        <v>172</v>
      </c>
    </row>
    <row r="203" s="13" customFormat="1">
      <c r="A203" s="13"/>
      <c r="B203" s="240"/>
      <c r="C203" s="241"/>
      <c r="D203" s="242" t="s">
        <v>180</v>
      </c>
      <c r="E203" s="243" t="s">
        <v>1</v>
      </c>
      <c r="F203" s="244" t="s">
        <v>249</v>
      </c>
      <c r="G203" s="241"/>
      <c r="H203" s="243" t="s">
        <v>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180</v>
      </c>
      <c r="AU203" s="250" t="s">
        <v>85</v>
      </c>
      <c r="AV203" s="13" t="s">
        <v>83</v>
      </c>
      <c r="AW203" s="13" t="s">
        <v>33</v>
      </c>
      <c r="AX203" s="13" t="s">
        <v>76</v>
      </c>
      <c r="AY203" s="250" t="s">
        <v>172</v>
      </c>
    </row>
    <row r="204" s="13" customFormat="1">
      <c r="A204" s="13"/>
      <c r="B204" s="240"/>
      <c r="C204" s="241"/>
      <c r="D204" s="242" t="s">
        <v>180</v>
      </c>
      <c r="E204" s="243" t="s">
        <v>1</v>
      </c>
      <c r="F204" s="244" t="s">
        <v>252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180</v>
      </c>
      <c r="AU204" s="250" t="s">
        <v>85</v>
      </c>
      <c r="AV204" s="13" t="s">
        <v>83</v>
      </c>
      <c r="AW204" s="13" t="s">
        <v>33</v>
      </c>
      <c r="AX204" s="13" t="s">
        <v>76</v>
      </c>
      <c r="AY204" s="250" t="s">
        <v>172</v>
      </c>
    </row>
    <row r="205" s="14" customFormat="1">
      <c r="A205" s="14"/>
      <c r="B205" s="251"/>
      <c r="C205" s="252"/>
      <c r="D205" s="242" t="s">
        <v>180</v>
      </c>
      <c r="E205" s="253" t="s">
        <v>1</v>
      </c>
      <c r="F205" s="254" t="s">
        <v>253</v>
      </c>
      <c r="G205" s="252"/>
      <c r="H205" s="255">
        <v>-19.109999999999999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180</v>
      </c>
      <c r="AU205" s="261" t="s">
        <v>85</v>
      </c>
      <c r="AV205" s="14" t="s">
        <v>85</v>
      </c>
      <c r="AW205" s="14" t="s">
        <v>33</v>
      </c>
      <c r="AX205" s="14" t="s">
        <v>76</v>
      </c>
      <c r="AY205" s="261" t="s">
        <v>172</v>
      </c>
    </row>
    <row r="206" s="15" customFormat="1">
      <c r="A206" s="15"/>
      <c r="B206" s="262"/>
      <c r="C206" s="263"/>
      <c r="D206" s="242" t="s">
        <v>180</v>
      </c>
      <c r="E206" s="264" t="s">
        <v>1</v>
      </c>
      <c r="F206" s="265" t="s">
        <v>185</v>
      </c>
      <c r="G206" s="263"/>
      <c r="H206" s="266">
        <v>13.988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2" t="s">
        <v>180</v>
      </c>
      <c r="AU206" s="272" t="s">
        <v>85</v>
      </c>
      <c r="AV206" s="15" t="s">
        <v>106</v>
      </c>
      <c r="AW206" s="15" t="s">
        <v>33</v>
      </c>
      <c r="AX206" s="15" t="s">
        <v>83</v>
      </c>
      <c r="AY206" s="272" t="s">
        <v>172</v>
      </c>
    </row>
    <row r="207" s="2" customFormat="1" ht="37.8" customHeight="1">
      <c r="A207" s="39"/>
      <c r="B207" s="40"/>
      <c r="C207" s="227" t="s">
        <v>254</v>
      </c>
      <c r="D207" s="227" t="s">
        <v>174</v>
      </c>
      <c r="E207" s="228" t="s">
        <v>255</v>
      </c>
      <c r="F207" s="229" t="s">
        <v>256</v>
      </c>
      <c r="G207" s="230" t="s">
        <v>177</v>
      </c>
      <c r="H207" s="231">
        <v>13.988</v>
      </c>
      <c r="I207" s="232"/>
      <c r="J207" s="233">
        <f>ROUND(I207*H207,2)</f>
        <v>0</v>
      </c>
      <c r="K207" s="229" t="s">
        <v>178</v>
      </c>
      <c r="L207" s="45"/>
      <c r="M207" s="234" t="s">
        <v>1</v>
      </c>
      <c r="N207" s="235" t="s">
        <v>41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106</v>
      </c>
      <c r="AT207" s="238" t="s">
        <v>174</v>
      </c>
      <c r="AU207" s="238" t="s">
        <v>85</v>
      </c>
      <c r="AY207" s="18" t="s">
        <v>172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83</v>
      </c>
      <c r="BK207" s="239">
        <f>ROUND(I207*H207,2)</f>
        <v>0</v>
      </c>
      <c r="BL207" s="18" t="s">
        <v>106</v>
      </c>
      <c r="BM207" s="238" t="s">
        <v>257</v>
      </c>
    </row>
    <row r="208" s="14" customFormat="1">
      <c r="A208" s="14"/>
      <c r="B208" s="251"/>
      <c r="C208" s="252"/>
      <c r="D208" s="242" t="s">
        <v>180</v>
      </c>
      <c r="E208" s="253" t="s">
        <v>1</v>
      </c>
      <c r="F208" s="254" t="s">
        <v>258</v>
      </c>
      <c r="G208" s="252"/>
      <c r="H208" s="255">
        <v>13.988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180</v>
      </c>
      <c r="AU208" s="261" t="s">
        <v>85</v>
      </c>
      <c r="AV208" s="14" t="s">
        <v>85</v>
      </c>
      <c r="AW208" s="14" t="s">
        <v>33</v>
      </c>
      <c r="AX208" s="14" t="s">
        <v>83</v>
      </c>
      <c r="AY208" s="261" t="s">
        <v>172</v>
      </c>
    </row>
    <row r="209" s="2" customFormat="1" ht="14.4" customHeight="1">
      <c r="A209" s="39"/>
      <c r="B209" s="40"/>
      <c r="C209" s="284" t="s">
        <v>8</v>
      </c>
      <c r="D209" s="284" t="s">
        <v>259</v>
      </c>
      <c r="E209" s="285" t="s">
        <v>260</v>
      </c>
      <c r="F209" s="286" t="s">
        <v>261</v>
      </c>
      <c r="G209" s="287" t="s">
        <v>262</v>
      </c>
      <c r="H209" s="288">
        <v>0.28000000000000003</v>
      </c>
      <c r="I209" s="289"/>
      <c r="J209" s="290">
        <f>ROUND(I209*H209,2)</f>
        <v>0</v>
      </c>
      <c r="K209" s="286" t="s">
        <v>178</v>
      </c>
      <c r="L209" s="291"/>
      <c r="M209" s="292" t="s">
        <v>1</v>
      </c>
      <c r="N209" s="293" t="s">
        <v>41</v>
      </c>
      <c r="O209" s="92"/>
      <c r="P209" s="236">
        <f>O209*H209</f>
        <v>0</v>
      </c>
      <c r="Q209" s="236">
        <v>0.001</v>
      </c>
      <c r="R209" s="236">
        <f>Q209*H209</f>
        <v>0.00028000000000000003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216</v>
      </c>
      <c r="AT209" s="238" t="s">
        <v>259</v>
      </c>
      <c r="AU209" s="238" t="s">
        <v>85</v>
      </c>
      <c r="AY209" s="18" t="s">
        <v>172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83</v>
      </c>
      <c r="BK209" s="239">
        <f>ROUND(I209*H209,2)</f>
        <v>0</v>
      </c>
      <c r="BL209" s="18" t="s">
        <v>106</v>
      </c>
      <c r="BM209" s="238" t="s">
        <v>263</v>
      </c>
    </row>
    <row r="210" s="14" customFormat="1">
      <c r="A210" s="14"/>
      <c r="B210" s="251"/>
      <c r="C210" s="252"/>
      <c r="D210" s="242" t="s">
        <v>180</v>
      </c>
      <c r="E210" s="253" t="s">
        <v>1</v>
      </c>
      <c r="F210" s="254" t="s">
        <v>264</v>
      </c>
      <c r="G210" s="252"/>
      <c r="H210" s="255">
        <v>0.28000000000000003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180</v>
      </c>
      <c r="AU210" s="261" t="s">
        <v>85</v>
      </c>
      <c r="AV210" s="14" t="s">
        <v>85</v>
      </c>
      <c r="AW210" s="14" t="s">
        <v>33</v>
      </c>
      <c r="AX210" s="14" t="s">
        <v>83</v>
      </c>
      <c r="AY210" s="261" t="s">
        <v>172</v>
      </c>
    </row>
    <row r="211" s="2" customFormat="1" ht="24.15" customHeight="1">
      <c r="A211" s="39"/>
      <c r="B211" s="40"/>
      <c r="C211" s="227" t="s">
        <v>265</v>
      </c>
      <c r="D211" s="227" t="s">
        <v>174</v>
      </c>
      <c r="E211" s="228" t="s">
        <v>266</v>
      </c>
      <c r="F211" s="229" t="s">
        <v>267</v>
      </c>
      <c r="G211" s="230" t="s">
        <v>177</v>
      </c>
      <c r="H211" s="231">
        <v>49.429000000000002</v>
      </c>
      <c r="I211" s="232"/>
      <c r="J211" s="233">
        <f>ROUND(I211*H211,2)</f>
        <v>0</v>
      </c>
      <c r="K211" s="229" t="s">
        <v>178</v>
      </c>
      <c r="L211" s="45"/>
      <c r="M211" s="234" t="s">
        <v>1</v>
      </c>
      <c r="N211" s="235" t="s">
        <v>41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106</v>
      </c>
      <c r="AT211" s="238" t="s">
        <v>174</v>
      </c>
      <c r="AU211" s="238" t="s">
        <v>85</v>
      </c>
      <c r="AY211" s="18" t="s">
        <v>172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83</v>
      </c>
      <c r="BK211" s="239">
        <f>ROUND(I211*H211,2)</f>
        <v>0</v>
      </c>
      <c r="BL211" s="18" t="s">
        <v>106</v>
      </c>
      <c r="BM211" s="238" t="s">
        <v>268</v>
      </c>
    </row>
    <row r="212" s="13" customFormat="1">
      <c r="A212" s="13"/>
      <c r="B212" s="240"/>
      <c r="C212" s="241"/>
      <c r="D212" s="242" t="s">
        <v>180</v>
      </c>
      <c r="E212" s="243" t="s">
        <v>1</v>
      </c>
      <c r="F212" s="244" t="s">
        <v>249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180</v>
      </c>
      <c r="AU212" s="250" t="s">
        <v>85</v>
      </c>
      <c r="AV212" s="13" t="s">
        <v>83</v>
      </c>
      <c r="AW212" s="13" t="s">
        <v>33</v>
      </c>
      <c r="AX212" s="13" t="s">
        <v>76</v>
      </c>
      <c r="AY212" s="250" t="s">
        <v>172</v>
      </c>
    </row>
    <row r="213" s="13" customFormat="1">
      <c r="A213" s="13"/>
      <c r="B213" s="240"/>
      <c r="C213" s="241"/>
      <c r="D213" s="242" t="s">
        <v>180</v>
      </c>
      <c r="E213" s="243" t="s">
        <v>1</v>
      </c>
      <c r="F213" s="244" t="s">
        <v>250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180</v>
      </c>
      <c r="AU213" s="250" t="s">
        <v>85</v>
      </c>
      <c r="AV213" s="13" t="s">
        <v>83</v>
      </c>
      <c r="AW213" s="13" t="s">
        <v>33</v>
      </c>
      <c r="AX213" s="13" t="s">
        <v>76</v>
      </c>
      <c r="AY213" s="250" t="s">
        <v>172</v>
      </c>
    </row>
    <row r="214" s="14" customFormat="1">
      <c r="A214" s="14"/>
      <c r="B214" s="251"/>
      <c r="C214" s="252"/>
      <c r="D214" s="242" t="s">
        <v>180</v>
      </c>
      <c r="E214" s="253" t="s">
        <v>1</v>
      </c>
      <c r="F214" s="254" t="s">
        <v>269</v>
      </c>
      <c r="G214" s="252"/>
      <c r="H214" s="255">
        <v>24.806000000000001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180</v>
      </c>
      <c r="AU214" s="261" t="s">
        <v>85</v>
      </c>
      <c r="AV214" s="14" t="s">
        <v>85</v>
      </c>
      <c r="AW214" s="14" t="s">
        <v>33</v>
      </c>
      <c r="AX214" s="14" t="s">
        <v>76</v>
      </c>
      <c r="AY214" s="261" t="s">
        <v>172</v>
      </c>
    </row>
    <row r="215" s="13" customFormat="1">
      <c r="A215" s="13"/>
      <c r="B215" s="240"/>
      <c r="C215" s="241"/>
      <c r="D215" s="242" t="s">
        <v>180</v>
      </c>
      <c r="E215" s="243" t="s">
        <v>1</v>
      </c>
      <c r="F215" s="244" t="s">
        <v>252</v>
      </c>
      <c r="G215" s="241"/>
      <c r="H215" s="243" t="s">
        <v>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180</v>
      </c>
      <c r="AU215" s="250" t="s">
        <v>85</v>
      </c>
      <c r="AV215" s="13" t="s">
        <v>83</v>
      </c>
      <c r="AW215" s="13" t="s">
        <v>33</v>
      </c>
      <c r="AX215" s="13" t="s">
        <v>76</v>
      </c>
      <c r="AY215" s="250" t="s">
        <v>172</v>
      </c>
    </row>
    <row r="216" s="14" customFormat="1">
      <c r="A216" s="14"/>
      <c r="B216" s="251"/>
      <c r="C216" s="252"/>
      <c r="D216" s="242" t="s">
        <v>180</v>
      </c>
      <c r="E216" s="253" t="s">
        <v>1</v>
      </c>
      <c r="F216" s="254" t="s">
        <v>270</v>
      </c>
      <c r="G216" s="252"/>
      <c r="H216" s="255">
        <v>24.623000000000001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180</v>
      </c>
      <c r="AU216" s="261" t="s">
        <v>85</v>
      </c>
      <c r="AV216" s="14" t="s">
        <v>85</v>
      </c>
      <c r="AW216" s="14" t="s">
        <v>33</v>
      </c>
      <c r="AX216" s="14" t="s">
        <v>76</v>
      </c>
      <c r="AY216" s="261" t="s">
        <v>172</v>
      </c>
    </row>
    <row r="217" s="15" customFormat="1">
      <c r="A217" s="15"/>
      <c r="B217" s="262"/>
      <c r="C217" s="263"/>
      <c r="D217" s="242" t="s">
        <v>180</v>
      </c>
      <c r="E217" s="264" t="s">
        <v>1</v>
      </c>
      <c r="F217" s="265" t="s">
        <v>185</v>
      </c>
      <c r="G217" s="263"/>
      <c r="H217" s="266">
        <v>49.429000000000002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2" t="s">
        <v>180</v>
      </c>
      <c r="AU217" s="272" t="s">
        <v>85</v>
      </c>
      <c r="AV217" s="15" t="s">
        <v>106</v>
      </c>
      <c r="AW217" s="15" t="s">
        <v>33</v>
      </c>
      <c r="AX217" s="15" t="s">
        <v>83</v>
      </c>
      <c r="AY217" s="272" t="s">
        <v>172</v>
      </c>
    </row>
    <row r="218" s="12" customFormat="1" ht="22.8" customHeight="1">
      <c r="A218" s="12"/>
      <c r="B218" s="211"/>
      <c r="C218" s="212"/>
      <c r="D218" s="213" t="s">
        <v>75</v>
      </c>
      <c r="E218" s="225" t="s">
        <v>85</v>
      </c>
      <c r="F218" s="225" t="s">
        <v>271</v>
      </c>
      <c r="G218" s="212"/>
      <c r="H218" s="212"/>
      <c r="I218" s="215"/>
      <c r="J218" s="226">
        <f>BK218</f>
        <v>0</v>
      </c>
      <c r="K218" s="212"/>
      <c r="L218" s="217"/>
      <c r="M218" s="218"/>
      <c r="N218" s="219"/>
      <c r="O218" s="219"/>
      <c r="P218" s="220">
        <f>SUM(P219:P259)</f>
        <v>0</v>
      </c>
      <c r="Q218" s="219"/>
      <c r="R218" s="220">
        <f>SUM(R219:R259)</f>
        <v>32.138005700000001</v>
      </c>
      <c r="S218" s="219"/>
      <c r="T218" s="221">
        <f>SUM(T219:T259)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2" t="s">
        <v>83</v>
      </c>
      <c r="AT218" s="223" t="s">
        <v>75</v>
      </c>
      <c r="AU218" s="223" t="s">
        <v>83</v>
      </c>
      <c r="AY218" s="222" t="s">
        <v>172</v>
      </c>
      <c r="BK218" s="224">
        <f>SUM(BK219:BK259)</f>
        <v>0</v>
      </c>
    </row>
    <row r="219" s="2" customFormat="1" ht="37.8" customHeight="1">
      <c r="A219" s="39"/>
      <c r="B219" s="40"/>
      <c r="C219" s="227" t="s">
        <v>272</v>
      </c>
      <c r="D219" s="227" t="s">
        <v>174</v>
      </c>
      <c r="E219" s="228" t="s">
        <v>273</v>
      </c>
      <c r="F219" s="229" t="s">
        <v>274</v>
      </c>
      <c r="G219" s="230" t="s">
        <v>191</v>
      </c>
      <c r="H219" s="231">
        <v>12.834</v>
      </c>
      <c r="I219" s="232"/>
      <c r="J219" s="233">
        <f>ROUND(I219*H219,2)</f>
        <v>0</v>
      </c>
      <c r="K219" s="229" t="s">
        <v>178</v>
      </c>
      <c r="L219" s="45"/>
      <c r="M219" s="234" t="s">
        <v>1</v>
      </c>
      <c r="N219" s="235" t="s">
        <v>41</v>
      </c>
      <c r="O219" s="92"/>
      <c r="P219" s="236">
        <f>O219*H219</f>
        <v>0</v>
      </c>
      <c r="Q219" s="236">
        <v>1.9205000000000001</v>
      </c>
      <c r="R219" s="236">
        <f>Q219*H219</f>
        <v>24.647697000000001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106</v>
      </c>
      <c r="AT219" s="238" t="s">
        <v>174</v>
      </c>
      <c r="AU219" s="238" t="s">
        <v>85</v>
      </c>
      <c r="AY219" s="18" t="s">
        <v>172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83</v>
      </c>
      <c r="BK219" s="239">
        <f>ROUND(I219*H219,2)</f>
        <v>0</v>
      </c>
      <c r="BL219" s="18" t="s">
        <v>106</v>
      </c>
      <c r="BM219" s="238" t="s">
        <v>275</v>
      </c>
    </row>
    <row r="220" s="13" customFormat="1">
      <c r="A220" s="13"/>
      <c r="B220" s="240"/>
      <c r="C220" s="241"/>
      <c r="D220" s="242" t="s">
        <v>180</v>
      </c>
      <c r="E220" s="243" t="s">
        <v>1</v>
      </c>
      <c r="F220" s="244" t="s">
        <v>276</v>
      </c>
      <c r="G220" s="241"/>
      <c r="H220" s="243" t="s">
        <v>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180</v>
      </c>
      <c r="AU220" s="250" t="s">
        <v>85</v>
      </c>
      <c r="AV220" s="13" t="s">
        <v>83</v>
      </c>
      <c r="AW220" s="13" t="s">
        <v>33</v>
      </c>
      <c r="AX220" s="13" t="s">
        <v>76</v>
      </c>
      <c r="AY220" s="250" t="s">
        <v>172</v>
      </c>
    </row>
    <row r="221" s="14" customFormat="1">
      <c r="A221" s="14"/>
      <c r="B221" s="251"/>
      <c r="C221" s="252"/>
      <c r="D221" s="242" t="s">
        <v>180</v>
      </c>
      <c r="E221" s="253" t="s">
        <v>1</v>
      </c>
      <c r="F221" s="254" t="s">
        <v>277</v>
      </c>
      <c r="G221" s="252"/>
      <c r="H221" s="255">
        <v>12.834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180</v>
      </c>
      <c r="AU221" s="261" t="s">
        <v>85</v>
      </c>
      <c r="AV221" s="14" t="s">
        <v>85</v>
      </c>
      <c r="AW221" s="14" t="s">
        <v>33</v>
      </c>
      <c r="AX221" s="14" t="s">
        <v>76</v>
      </c>
      <c r="AY221" s="261" t="s">
        <v>172</v>
      </c>
    </row>
    <row r="222" s="15" customFormat="1">
      <c r="A222" s="15"/>
      <c r="B222" s="262"/>
      <c r="C222" s="263"/>
      <c r="D222" s="242" t="s">
        <v>180</v>
      </c>
      <c r="E222" s="264" t="s">
        <v>1</v>
      </c>
      <c r="F222" s="265" t="s">
        <v>185</v>
      </c>
      <c r="G222" s="263"/>
      <c r="H222" s="266">
        <v>12.834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2" t="s">
        <v>180</v>
      </c>
      <c r="AU222" s="272" t="s">
        <v>85</v>
      </c>
      <c r="AV222" s="15" t="s">
        <v>106</v>
      </c>
      <c r="AW222" s="15" t="s">
        <v>33</v>
      </c>
      <c r="AX222" s="15" t="s">
        <v>83</v>
      </c>
      <c r="AY222" s="272" t="s">
        <v>172</v>
      </c>
    </row>
    <row r="223" s="2" customFormat="1" ht="37.8" customHeight="1">
      <c r="A223" s="39"/>
      <c r="B223" s="40"/>
      <c r="C223" s="227" t="s">
        <v>278</v>
      </c>
      <c r="D223" s="227" t="s">
        <v>174</v>
      </c>
      <c r="E223" s="228" t="s">
        <v>279</v>
      </c>
      <c r="F223" s="229" t="s">
        <v>280</v>
      </c>
      <c r="G223" s="230" t="s">
        <v>177</v>
      </c>
      <c r="H223" s="231">
        <v>129.58000000000001</v>
      </c>
      <c r="I223" s="232"/>
      <c r="J223" s="233">
        <f>ROUND(I223*H223,2)</f>
        <v>0</v>
      </c>
      <c r="K223" s="229" t="s">
        <v>178</v>
      </c>
      <c r="L223" s="45"/>
      <c r="M223" s="234" t="s">
        <v>1</v>
      </c>
      <c r="N223" s="235" t="s">
        <v>41</v>
      </c>
      <c r="O223" s="92"/>
      <c r="P223" s="236">
        <f>O223*H223</f>
        <v>0</v>
      </c>
      <c r="Q223" s="236">
        <v>0.00017000000000000001</v>
      </c>
      <c r="R223" s="236">
        <f>Q223*H223</f>
        <v>0.022028600000000002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106</v>
      </c>
      <c r="AT223" s="238" t="s">
        <v>174</v>
      </c>
      <c r="AU223" s="238" t="s">
        <v>85</v>
      </c>
      <c r="AY223" s="18" t="s">
        <v>172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83</v>
      </c>
      <c r="BK223" s="239">
        <f>ROUND(I223*H223,2)</f>
        <v>0</v>
      </c>
      <c r="BL223" s="18" t="s">
        <v>106</v>
      </c>
      <c r="BM223" s="238" t="s">
        <v>281</v>
      </c>
    </row>
    <row r="224" s="13" customFormat="1">
      <c r="A224" s="13"/>
      <c r="B224" s="240"/>
      <c r="C224" s="241"/>
      <c r="D224" s="242" t="s">
        <v>180</v>
      </c>
      <c r="E224" s="243" t="s">
        <v>1</v>
      </c>
      <c r="F224" s="244" t="s">
        <v>276</v>
      </c>
      <c r="G224" s="241"/>
      <c r="H224" s="243" t="s">
        <v>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180</v>
      </c>
      <c r="AU224" s="250" t="s">
        <v>85</v>
      </c>
      <c r="AV224" s="13" t="s">
        <v>83</v>
      </c>
      <c r="AW224" s="13" t="s">
        <v>33</v>
      </c>
      <c r="AX224" s="13" t="s">
        <v>76</v>
      </c>
      <c r="AY224" s="250" t="s">
        <v>172</v>
      </c>
    </row>
    <row r="225" s="14" customFormat="1">
      <c r="A225" s="14"/>
      <c r="B225" s="251"/>
      <c r="C225" s="252"/>
      <c r="D225" s="242" t="s">
        <v>180</v>
      </c>
      <c r="E225" s="253" t="s">
        <v>1</v>
      </c>
      <c r="F225" s="254" t="s">
        <v>282</v>
      </c>
      <c r="G225" s="252"/>
      <c r="H225" s="255">
        <v>129.58000000000001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180</v>
      </c>
      <c r="AU225" s="261" t="s">
        <v>85</v>
      </c>
      <c r="AV225" s="14" t="s">
        <v>85</v>
      </c>
      <c r="AW225" s="14" t="s">
        <v>33</v>
      </c>
      <c r="AX225" s="14" t="s">
        <v>76</v>
      </c>
      <c r="AY225" s="261" t="s">
        <v>172</v>
      </c>
    </row>
    <row r="226" s="15" customFormat="1">
      <c r="A226" s="15"/>
      <c r="B226" s="262"/>
      <c r="C226" s="263"/>
      <c r="D226" s="242" t="s">
        <v>180</v>
      </c>
      <c r="E226" s="264" t="s">
        <v>1</v>
      </c>
      <c r="F226" s="265" t="s">
        <v>185</v>
      </c>
      <c r="G226" s="263"/>
      <c r="H226" s="266">
        <v>129.58000000000001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2" t="s">
        <v>180</v>
      </c>
      <c r="AU226" s="272" t="s">
        <v>85</v>
      </c>
      <c r="AV226" s="15" t="s">
        <v>106</v>
      </c>
      <c r="AW226" s="15" t="s">
        <v>33</v>
      </c>
      <c r="AX226" s="15" t="s">
        <v>83</v>
      </c>
      <c r="AY226" s="272" t="s">
        <v>172</v>
      </c>
    </row>
    <row r="227" s="2" customFormat="1" ht="24.15" customHeight="1">
      <c r="A227" s="39"/>
      <c r="B227" s="40"/>
      <c r="C227" s="284" t="s">
        <v>283</v>
      </c>
      <c r="D227" s="284" t="s">
        <v>259</v>
      </c>
      <c r="E227" s="285" t="s">
        <v>284</v>
      </c>
      <c r="F227" s="286" t="s">
        <v>285</v>
      </c>
      <c r="G227" s="287" t="s">
        <v>177</v>
      </c>
      <c r="H227" s="288">
        <v>149.017</v>
      </c>
      <c r="I227" s="289"/>
      <c r="J227" s="290">
        <f>ROUND(I227*H227,2)</f>
        <v>0</v>
      </c>
      <c r="K227" s="286" t="s">
        <v>178</v>
      </c>
      <c r="L227" s="291"/>
      <c r="M227" s="292" t="s">
        <v>1</v>
      </c>
      <c r="N227" s="293" t="s">
        <v>41</v>
      </c>
      <c r="O227" s="92"/>
      <c r="P227" s="236">
        <f>O227*H227</f>
        <v>0</v>
      </c>
      <c r="Q227" s="236">
        <v>0.00029999999999999997</v>
      </c>
      <c r="R227" s="236">
        <f>Q227*H227</f>
        <v>0.044705099999999998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216</v>
      </c>
      <c r="AT227" s="238" t="s">
        <v>259</v>
      </c>
      <c r="AU227" s="238" t="s">
        <v>85</v>
      </c>
      <c r="AY227" s="18" t="s">
        <v>172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83</v>
      </c>
      <c r="BK227" s="239">
        <f>ROUND(I227*H227,2)</f>
        <v>0</v>
      </c>
      <c r="BL227" s="18" t="s">
        <v>106</v>
      </c>
      <c r="BM227" s="238" t="s">
        <v>286</v>
      </c>
    </row>
    <row r="228" s="14" customFormat="1">
      <c r="A228" s="14"/>
      <c r="B228" s="251"/>
      <c r="C228" s="252"/>
      <c r="D228" s="242" t="s">
        <v>180</v>
      </c>
      <c r="E228" s="253" t="s">
        <v>1</v>
      </c>
      <c r="F228" s="254" t="s">
        <v>287</v>
      </c>
      <c r="G228" s="252"/>
      <c r="H228" s="255">
        <v>149.017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180</v>
      </c>
      <c r="AU228" s="261" t="s">
        <v>85</v>
      </c>
      <c r="AV228" s="14" t="s">
        <v>85</v>
      </c>
      <c r="AW228" s="14" t="s">
        <v>33</v>
      </c>
      <c r="AX228" s="14" t="s">
        <v>83</v>
      </c>
      <c r="AY228" s="261" t="s">
        <v>172</v>
      </c>
    </row>
    <row r="229" s="2" customFormat="1" ht="62.7" customHeight="1">
      <c r="A229" s="39"/>
      <c r="B229" s="40"/>
      <c r="C229" s="227" t="s">
        <v>288</v>
      </c>
      <c r="D229" s="227" t="s">
        <v>174</v>
      </c>
      <c r="E229" s="228" t="s">
        <v>289</v>
      </c>
      <c r="F229" s="229" t="s">
        <v>290</v>
      </c>
      <c r="G229" s="230" t="s">
        <v>291</v>
      </c>
      <c r="H229" s="231">
        <v>34.100000000000001</v>
      </c>
      <c r="I229" s="232"/>
      <c r="J229" s="233">
        <f>ROUND(I229*H229,2)</f>
        <v>0</v>
      </c>
      <c r="K229" s="229" t="s">
        <v>178</v>
      </c>
      <c r="L229" s="45"/>
      <c r="M229" s="234" t="s">
        <v>1</v>
      </c>
      <c r="N229" s="235" t="s">
        <v>41</v>
      </c>
      <c r="O229" s="92"/>
      <c r="P229" s="236">
        <f>O229*H229</f>
        <v>0</v>
      </c>
      <c r="Q229" s="236">
        <v>0.2044</v>
      </c>
      <c r="R229" s="236">
        <f>Q229*H229</f>
        <v>6.97004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106</v>
      </c>
      <c r="AT229" s="238" t="s">
        <v>174</v>
      </c>
      <c r="AU229" s="238" t="s">
        <v>85</v>
      </c>
      <c r="AY229" s="18" t="s">
        <v>172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83</v>
      </c>
      <c r="BK229" s="239">
        <f>ROUND(I229*H229,2)</f>
        <v>0</v>
      </c>
      <c r="BL229" s="18" t="s">
        <v>106</v>
      </c>
      <c r="BM229" s="238" t="s">
        <v>292</v>
      </c>
    </row>
    <row r="230" s="13" customFormat="1">
      <c r="A230" s="13"/>
      <c r="B230" s="240"/>
      <c r="C230" s="241"/>
      <c r="D230" s="242" t="s">
        <v>180</v>
      </c>
      <c r="E230" s="243" t="s">
        <v>1</v>
      </c>
      <c r="F230" s="244" t="s">
        <v>276</v>
      </c>
      <c r="G230" s="241"/>
      <c r="H230" s="243" t="s">
        <v>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180</v>
      </c>
      <c r="AU230" s="250" t="s">
        <v>85</v>
      </c>
      <c r="AV230" s="13" t="s">
        <v>83</v>
      </c>
      <c r="AW230" s="13" t="s">
        <v>33</v>
      </c>
      <c r="AX230" s="13" t="s">
        <v>76</v>
      </c>
      <c r="AY230" s="250" t="s">
        <v>172</v>
      </c>
    </row>
    <row r="231" s="14" customFormat="1">
      <c r="A231" s="14"/>
      <c r="B231" s="251"/>
      <c r="C231" s="252"/>
      <c r="D231" s="242" t="s">
        <v>180</v>
      </c>
      <c r="E231" s="253" t="s">
        <v>1</v>
      </c>
      <c r="F231" s="254" t="s">
        <v>293</v>
      </c>
      <c r="G231" s="252"/>
      <c r="H231" s="255">
        <v>34.100000000000001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180</v>
      </c>
      <c r="AU231" s="261" t="s">
        <v>85</v>
      </c>
      <c r="AV231" s="14" t="s">
        <v>85</v>
      </c>
      <c r="AW231" s="14" t="s">
        <v>33</v>
      </c>
      <c r="AX231" s="14" t="s">
        <v>76</v>
      </c>
      <c r="AY231" s="261" t="s">
        <v>172</v>
      </c>
    </row>
    <row r="232" s="15" customFormat="1">
      <c r="A232" s="15"/>
      <c r="B232" s="262"/>
      <c r="C232" s="263"/>
      <c r="D232" s="242" t="s">
        <v>180</v>
      </c>
      <c r="E232" s="264" t="s">
        <v>1</v>
      </c>
      <c r="F232" s="265" t="s">
        <v>185</v>
      </c>
      <c r="G232" s="263"/>
      <c r="H232" s="266">
        <v>34.100000000000001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2" t="s">
        <v>180</v>
      </c>
      <c r="AU232" s="272" t="s">
        <v>85</v>
      </c>
      <c r="AV232" s="15" t="s">
        <v>106</v>
      </c>
      <c r="AW232" s="15" t="s">
        <v>33</v>
      </c>
      <c r="AX232" s="15" t="s">
        <v>83</v>
      </c>
      <c r="AY232" s="272" t="s">
        <v>172</v>
      </c>
    </row>
    <row r="233" s="2" customFormat="1" ht="14.4" customHeight="1">
      <c r="A233" s="39"/>
      <c r="B233" s="40"/>
      <c r="C233" s="284" t="s">
        <v>7</v>
      </c>
      <c r="D233" s="284" t="s">
        <v>259</v>
      </c>
      <c r="E233" s="285" t="s">
        <v>294</v>
      </c>
      <c r="F233" s="286" t="s">
        <v>295</v>
      </c>
      <c r="G233" s="287" t="s">
        <v>291</v>
      </c>
      <c r="H233" s="288">
        <v>37.509999999999998</v>
      </c>
      <c r="I233" s="289"/>
      <c r="J233" s="290">
        <f>ROUND(I233*H233,2)</f>
        <v>0</v>
      </c>
      <c r="K233" s="286" t="s">
        <v>1</v>
      </c>
      <c r="L233" s="291"/>
      <c r="M233" s="292" t="s">
        <v>1</v>
      </c>
      <c r="N233" s="293" t="s">
        <v>41</v>
      </c>
      <c r="O233" s="92"/>
      <c r="P233" s="236">
        <f>O233*H233</f>
        <v>0</v>
      </c>
      <c r="Q233" s="236">
        <v>0.00050000000000000001</v>
      </c>
      <c r="R233" s="236">
        <f>Q233*H233</f>
        <v>0.018755000000000001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216</v>
      </c>
      <c r="AT233" s="238" t="s">
        <v>259</v>
      </c>
      <c r="AU233" s="238" t="s">
        <v>85</v>
      </c>
      <c r="AY233" s="18" t="s">
        <v>172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83</v>
      </c>
      <c r="BK233" s="239">
        <f>ROUND(I233*H233,2)</f>
        <v>0</v>
      </c>
      <c r="BL233" s="18" t="s">
        <v>106</v>
      </c>
      <c r="BM233" s="238" t="s">
        <v>296</v>
      </c>
    </row>
    <row r="234" s="13" customFormat="1">
      <c r="A234" s="13"/>
      <c r="B234" s="240"/>
      <c r="C234" s="241"/>
      <c r="D234" s="242" t="s">
        <v>180</v>
      </c>
      <c r="E234" s="243" t="s">
        <v>1</v>
      </c>
      <c r="F234" s="244" t="s">
        <v>276</v>
      </c>
      <c r="G234" s="241"/>
      <c r="H234" s="243" t="s">
        <v>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180</v>
      </c>
      <c r="AU234" s="250" t="s">
        <v>85</v>
      </c>
      <c r="AV234" s="13" t="s">
        <v>83</v>
      </c>
      <c r="AW234" s="13" t="s">
        <v>33</v>
      </c>
      <c r="AX234" s="13" t="s">
        <v>76</v>
      </c>
      <c r="AY234" s="250" t="s">
        <v>172</v>
      </c>
    </row>
    <row r="235" s="14" customFormat="1">
      <c r="A235" s="14"/>
      <c r="B235" s="251"/>
      <c r="C235" s="252"/>
      <c r="D235" s="242" t="s">
        <v>180</v>
      </c>
      <c r="E235" s="253" t="s">
        <v>1</v>
      </c>
      <c r="F235" s="254" t="s">
        <v>293</v>
      </c>
      <c r="G235" s="252"/>
      <c r="H235" s="255">
        <v>34.100000000000001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180</v>
      </c>
      <c r="AU235" s="261" t="s">
        <v>85</v>
      </c>
      <c r="AV235" s="14" t="s">
        <v>85</v>
      </c>
      <c r="AW235" s="14" t="s">
        <v>33</v>
      </c>
      <c r="AX235" s="14" t="s">
        <v>76</v>
      </c>
      <c r="AY235" s="261" t="s">
        <v>172</v>
      </c>
    </row>
    <row r="236" s="15" customFormat="1">
      <c r="A236" s="15"/>
      <c r="B236" s="262"/>
      <c r="C236" s="263"/>
      <c r="D236" s="242" t="s">
        <v>180</v>
      </c>
      <c r="E236" s="264" t="s">
        <v>1</v>
      </c>
      <c r="F236" s="265" t="s">
        <v>185</v>
      </c>
      <c r="G236" s="263"/>
      <c r="H236" s="266">
        <v>34.100000000000001</v>
      </c>
      <c r="I236" s="267"/>
      <c r="J236" s="263"/>
      <c r="K236" s="263"/>
      <c r="L236" s="268"/>
      <c r="M236" s="269"/>
      <c r="N236" s="270"/>
      <c r="O236" s="270"/>
      <c r="P236" s="270"/>
      <c r="Q236" s="270"/>
      <c r="R236" s="270"/>
      <c r="S236" s="270"/>
      <c r="T236" s="271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2" t="s">
        <v>180</v>
      </c>
      <c r="AU236" s="272" t="s">
        <v>85</v>
      </c>
      <c r="AV236" s="15" t="s">
        <v>106</v>
      </c>
      <c r="AW236" s="15" t="s">
        <v>33</v>
      </c>
      <c r="AX236" s="15" t="s">
        <v>76</v>
      </c>
      <c r="AY236" s="272" t="s">
        <v>172</v>
      </c>
    </row>
    <row r="237" s="14" customFormat="1">
      <c r="A237" s="14"/>
      <c r="B237" s="251"/>
      <c r="C237" s="252"/>
      <c r="D237" s="242" t="s">
        <v>180</v>
      </c>
      <c r="E237" s="253" t="s">
        <v>1</v>
      </c>
      <c r="F237" s="254" t="s">
        <v>297</v>
      </c>
      <c r="G237" s="252"/>
      <c r="H237" s="255">
        <v>37.509999999999998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180</v>
      </c>
      <c r="AU237" s="261" t="s">
        <v>85</v>
      </c>
      <c r="AV237" s="14" t="s">
        <v>85</v>
      </c>
      <c r="AW237" s="14" t="s">
        <v>33</v>
      </c>
      <c r="AX237" s="14" t="s">
        <v>83</v>
      </c>
      <c r="AY237" s="261" t="s">
        <v>172</v>
      </c>
    </row>
    <row r="238" s="2" customFormat="1" ht="37.8" customHeight="1">
      <c r="A238" s="39"/>
      <c r="B238" s="40"/>
      <c r="C238" s="227" t="s">
        <v>298</v>
      </c>
      <c r="D238" s="227" t="s">
        <v>174</v>
      </c>
      <c r="E238" s="228" t="s">
        <v>299</v>
      </c>
      <c r="F238" s="229" t="s">
        <v>300</v>
      </c>
      <c r="G238" s="230" t="s">
        <v>301</v>
      </c>
      <c r="H238" s="231">
        <v>2</v>
      </c>
      <c r="I238" s="232"/>
      <c r="J238" s="233">
        <f>ROUND(I238*H238,2)</f>
        <v>0</v>
      </c>
      <c r="K238" s="229" t="s">
        <v>178</v>
      </c>
      <c r="L238" s="45"/>
      <c r="M238" s="234" t="s">
        <v>1</v>
      </c>
      <c r="N238" s="235" t="s">
        <v>41</v>
      </c>
      <c r="O238" s="92"/>
      <c r="P238" s="236">
        <f>O238*H238</f>
        <v>0</v>
      </c>
      <c r="Q238" s="236">
        <v>1.0000000000000001E-05</v>
      </c>
      <c r="R238" s="236">
        <f>Q238*H238</f>
        <v>2.0000000000000002E-05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106</v>
      </c>
      <c r="AT238" s="238" t="s">
        <v>174</v>
      </c>
      <c r="AU238" s="238" t="s">
        <v>85</v>
      </c>
      <c r="AY238" s="18" t="s">
        <v>172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83</v>
      </c>
      <c r="BK238" s="239">
        <f>ROUND(I238*H238,2)</f>
        <v>0</v>
      </c>
      <c r="BL238" s="18" t="s">
        <v>106</v>
      </c>
      <c r="BM238" s="238" t="s">
        <v>302</v>
      </c>
    </row>
    <row r="239" s="13" customFormat="1">
      <c r="A239" s="13"/>
      <c r="B239" s="240"/>
      <c r="C239" s="241"/>
      <c r="D239" s="242" t="s">
        <v>180</v>
      </c>
      <c r="E239" s="243" t="s">
        <v>1</v>
      </c>
      <c r="F239" s="244" t="s">
        <v>276</v>
      </c>
      <c r="G239" s="241"/>
      <c r="H239" s="243" t="s">
        <v>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180</v>
      </c>
      <c r="AU239" s="250" t="s">
        <v>85</v>
      </c>
      <c r="AV239" s="13" t="s">
        <v>83</v>
      </c>
      <c r="AW239" s="13" t="s">
        <v>33</v>
      </c>
      <c r="AX239" s="13" t="s">
        <v>76</v>
      </c>
      <c r="AY239" s="250" t="s">
        <v>172</v>
      </c>
    </row>
    <row r="240" s="14" customFormat="1">
      <c r="A240" s="14"/>
      <c r="B240" s="251"/>
      <c r="C240" s="252"/>
      <c r="D240" s="242" t="s">
        <v>180</v>
      </c>
      <c r="E240" s="253" t="s">
        <v>1</v>
      </c>
      <c r="F240" s="254" t="s">
        <v>85</v>
      </c>
      <c r="G240" s="252"/>
      <c r="H240" s="255">
        <v>2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180</v>
      </c>
      <c r="AU240" s="261" t="s">
        <v>85</v>
      </c>
      <c r="AV240" s="14" t="s">
        <v>85</v>
      </c>
      <c r="AW240" s="14" t="s">
        <v>33</v>
      </c>
      <c r="AX240" s="14" t="s">
        <v>76</v>
      </c>
      <c r="AY240" s="261" t="s">
        <v>172</v>
      </c>
    </row>
    <row r="241" s="15" customFormat="1">
      <c r="A241" s="15"/>
      <c r="B241" s="262"/>
      <c r="C241" s="263"/>
      <c r="D241" s="242" t="s">
        <v>180</v>
      </c>
      <c r="E241" s="264" t="s">
        <v>1</v>
      </c>
      <c r="F241" s="265" t="s">
        <v>185</v>
      </c>
      <c r="G241" s="263"/>
      <c r="H241" s="266">
        <v>2</v>
      </c>
      <c r="I241" s="267"/>
      <c r="J241" s="263"/>
      <c r="K241" s="263"/>
      <c r="L241" s="268"/>
      <c r="M241" s="269"/>
      <c r="N241" s="270"/>
      <c r="O241" s="270"/>
      <c r="P241" s="270"/>
      <c r="Q241" s="270"/>
      <c r="R241" s="270"/>
      <c r="S241" s="270"/>
      <c r="T241" s="27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2" t="s">
        <v>180</v>
      </c>
      <c r="AU241" s="272" t="s">
        <v>85</v>
      </c>
      <c r="AV241" s="15" t="s">
        <v>106</v>
      </c>
      <c r="AW241" s="15" t="s">
        <v>33</v>
      </c>
      <c r="AX241" s="15" t="s">
        <v>83</v>
      </c>
      <c r="AY241" s="272" t="s">
        <v>172</v>
      </c>
    </row>
    <row r="242" s="2" customFormat="1" ht="37.8" customHeight="1">
      <c r="A242" s="39"/>
      <c r="B242" s="40"/>
      <c r="C242" s="227" t="s">
        <v>303</v>
      </c>
      <c r="D242" s="227" t="s">
        <v>174</v>
      </c>
      <c r="E242" s="228" t="s">
        <v>304</v>
      </c>
      <c r="F242" s="229" t="s">
        <v>305</v>
      </c>
      <c r="G242" s="230" t="s">
        <v>301</v>
      </c>
      <c r="H242" s="231">
        <v>8</v>
      </c>
      <c r="I242" s="232"/>
      <c r="J242" s="233">
        <f>ROUND(I242*H242,2)</f>
        <v>0</v>
      </c>
      <c r="K242" s="229" t="s">
        <v>178</v>
      </c>
      <c r="L242" s="45"/>
      <c r="M242" s="234" t="s">
        <v>1</v>
      </c>
      <c r="N242" s="235" t="s">
        <v>41</v>
      </c>
      <c r="O242" s="92"/>
      <c r="P242" s="236">
        <f>O242*H242</f>
        <v>0</v>
      </c>
      <c r="Q242" s="236">
        <v>1.0000000000000001E-05</v>
      </c>
      <c r="R242" s="236">
        <f>Q242*H242</f>
        <v>8.0000000000000007E-05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106</v>
      </c>
      <c r="AT242" s="238" t="s">
        <v>174</v>
      </c>
      <c r="AU242" s="238" t="s">
        <v>85</v>
      </c>
      <c r="AY242" s="18" t="s">
        <v>172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83</v>
      </c>
      <c r="BK242" s="239">
        <f>ROUND(I242*H242,2)</f>
        <v>0</v>
      </c>
      <c r="BL242" s="18" t="s">
        <v>106</v>
      </c>
      <c r="BM242" s="238" t="s">
        <v>306</v>
      </c>
    </row>
    <row r="243" s="13" customFormat="1">
      <c r="A243" s="13"/>
      <c r="B243" s="240"/>
      <c r="C243" s="241"/>
      <c r="D243" s="242" t="s">
        <v>180</v>
      </c>
      <c r="E243" s="243" t="s">
        <v>1</v>
      </c>
      <c r="F243" s="244" t="s">
        <v>276</v>
      </c>
      <c r="G243" s="241"/>
      <c r="H243" s="243" t="s">
        <v>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180</v>
      </c>
      <c r="AU243" s="250" t="s">
        <v>85</v>
      </c>
      <c r="AV243" s="13" t="s">
        <v>83</v>
      </c>
      <c r="AW243" s="13" t="s">
        <v>33</v>
      </c>
      <c r="AX243" s="13" t="s">
        <v>76</v>
      </c>
      <c r="AY243" s="250" t="s">
        <v>172</v>
      </c>
    </row>
    <row r="244" s="14" customFormat="1">
      <c r="A244" s="14"/>
      <c r="B244" s="251"/>
      <c r="C244" s="252"/>
      <c r="D244" s="242" t="s">
        <v>180</v>
      </c>
      <c r="E244" s="253" t="s">
        <v>1</v>
      </c>
      <c r="F244" s="254" t="s">
        <v>307</v>
      </c>
      <c r="G244" s="252"/>
      <c r="H244" s="255">
        <v>8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180</v>
      </c>
      <c r="AU244" s="261" t="s">
        <v>85</v>
      </c>
      <c r="AV244" s="14" t="s">
        <v>85</v>
      </c>
      <c r="AW244" s="14" t="s">
        <v>33</v>
      </c>
      <c r="AX244" s="14" t="s">
        <v>76</v>
      </c>
      <c r="AY244" s="261" t="s">
        <v>172</v>
      </c>
    </row>
    <row r="245" s="15" customFormat="1">
      <c r="A245" s="15"/>
      <c r="B245" s="262"/>
      <c r="C245" s="263"/>
      <c r="D245" s="242" t="s">
        <v>180</v>
      </c>
      <c r="E245" s="264" t="s">
        <v>1</v>
      </c>
      <c r="F245" s="265" t="s">
        <v>185</v>
      </c>
      <c r="G245" s="263"/>
      <c r="H245" s="266">
        <v>8</v>
      </c>
      <c r="I245" s="267"/>
      <c r="J245" s="263"/>
      <c r="K245" s="263"/>
      <c r="L245" s="268"/>
      <c r="M245" s="269"/>
      <c r="N245" s="270"/>
      <c r="O245" s="270"/>
      <c r="P245" s="270"/>
      <c r="Q245" s="270"/>
      <c r="R245" s="270"/>
      <c r="S245" s="270"/>
      <c r="T245" s="27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2" t="s">
        <v>180</v>
      </c>
      <c r="AU245" s="272" t="s">
        <v>85</v>
      </c>
      <c r="AV245" s="15" t="s">
        <v>106</v>
      </c>
      <c r="AW245" s="15" t="s">
        <v>33</v>
      </c>
      <c r="AX245" s="15" t="s">
        <v>83</v>
      </c>
      <c r="AY245" s="272" t="s">
        <v>172</v>
      </c>
    </row>
    <row r="246" s="2" customFormat="1" ht="37.8" customHeight="1">
      <c r="A246" s="39"/>
      <c r="B246" s="40"/>
      <c r="C246" s="227" t="s">
        <v>308</v>
      </c>
      <c r="D246" s="227" t="s">
        <v>174</v>
      </c>
      <c r="E246" s="228" t="s">
        <v>309</v>
      </c>
      <c r="F246" s="229" t="s">
        <v>310</v>
      </c>
      <c r="G246" s="230" t="s">
        <v>301</v>
      </c>
      <c r="H246" s="231">
        <v>2</v>
      </c>
      <c r="I246" s="232"/>
      <c r="J246" s="233">
        <f>ROUND(I246*H246,2)</f>
        <v>0</v>
      </c>
      <c r="K246" s="229" t="s">
        <v>178</v>
      </c>
      <c r="L246" s="45"/>
      <c r="M246" s="234" t="s">
        <v>1</v>
      </c>
      <c r="N246" s="235" t="s">
        <v>41</v>
      </c>
      <c r="O246" s="92"/>
      <c r="P246" s="236">
        <f>O246*H246</f>
        <v>0</v>
      </c>
      <c r="Q246" s="236">
        <v>0.21734000000000001</v>
      </c>
      <c r="R246" s="236">
        <f>Q246*H246</f>
        <v>0.43468000000000001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106</v>
      </c>
      <c r="AT246" s="238" t="s">
        <v>174</v>
      </c>
      <c r="AU246" s="238" t="s">
        <v>85</v>
      </c>
      <c r="AY246" s="18" t="s">
        <v>172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83</v>
      </c>
      <c r="BK246" s="239">
        <f>ROUND(I246*H246,2)</f>
        <v>0</v>
      </c>
      <c r="BL246" s="18" t="s">
        <v>106</v>
      </c>
      <c r="BM246" s="238" t="s">
        <v>311</v>
      </c>
    </row>
    <row r="247" s="13" customFormat="1">
      <c r="A247" s="13"/>
      <c r="B247" s="240"/>
      <c r="C247" s="241"/>
      <c r="D247" s="242" t="s">
        <v>180</v>
      </c>
      <c r="E247" s="243" t="s">
        <v>1</v>
      </c>
      <c r="F247" s="244" t="s">
        <v>276</v>
      </c>
      <c r="G247" s="241"/>
      <c r="H247" s="243" t="s">
        <v>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180</v>
      </c>
      <c r="AU247" s="250" t="s">
        <v>85</v>
      </c>
      <c r="AV247" s="13" t="s">
        <v>83</v>
      </c>
      <c r="AW247" s="13" t="s">
        <v>33</v>
      </c>
      <c r="AX247" s="13" t="s">
        <v>76</v>
      </c>
      <c r="AY247" s="250" t="s">
        <v>172</v>
      </c>
    </row>
    <row r="248" s="14" customFormat="1">
      <c r="A248" s="14"/>
      <c r="B248" s="251"/>
      <c r="C248" s="252"/>
      <c r="D248" s="242" t="s">
        <v>180</v>
      </c>
      <c r="E248" s="253" t="s">
        <v>1</v>
      </c>
      <c r="F248" s="254" t="s">
        <v>85</v>
      </c>
      <c r="G248" s="252"/>
      <c r="H248" s="255">
        <v>2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180</v>
      </c>
      <c r="AU248" s="261" t="s">
        <v>85</v>
      </c>
      <c r="AV248" s="14" t="s">
        <v>85</v>
      </c>
      <c r="AW248" s="14" t="s">
        <v>33</v>
      </c>
      <c r="AX248" s="14" t="s">
        <v>76</v>
      </c>
      <c r="AY248" s="261" t="s">
        <v>172</v>
      </c>
    </row>
    <row r="249" s="15" customFormat="1">
      <c r="A249" s="15"/>
      <c r="B249" s="262"/>
      <c r="C249" s="263"/>
      <c r="D249" s="242" t="s">
        <v>180</v>
      </c>
      <c r="E249" s="264" t="s">
        <v>1</v>
      </c>
      <c r="F249" s="265" t="s">
        <v>185</v>
      </c>
      <c r="G249" s="263"/>
      <c r="H249" s="266">
        <v>2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2" t="s">
        <v>180</v>
      </c>
      <c r="AU249" s="272" t="s">
        <v>85</v>
      </c>
      <c r="AV249" s="15" t="s">
        <v>106</v>
      </c>
      <c r="AW249" s="15" t="s">
        <v>33</v>
      </c>
      <c r="AX249" s="15" t="s">
        <v>83</v>
      </c>
      <c r="AY249" s="272" t="s">
        <v>172</v>
      </c>
    </row>
    <row r="250" s="2" customFormat="1" ht="24.15" customHeight="1">
      <c r="A250" s="39"/>
      <c r="B250" s="40"/>
      <c r="C250" s="227" t="s">
        <v>312</v>
      </c>
      <c r="D250" s="227" t="s">
        <v>174</v>
      </c>
      <c r="E250" s="228" t="s">
        <v>313</v>
      </c>
      <c r="F250" s="229" t="s">
        <v>314</v>
      </c>
      <c r="G250" s="230" t="s">
        <v>177</v>
      </c>
      <c r="H250" s="231">
        <v>104.15600000000001</v>
      </c>
      <c r="I250" s="232"/>
      <c r="J250" s="233">
        <f>ROUND(I250*H250,2)</f>
        <v>0</v>
      </c>
      <c r="K250" s="229" t="s">
        <v>178</v>
      </c>
      <c r="L250" s="45"/>
      <c r="M250" s="234" t="s">
        <v>1</v>
      </c>
      <c r="N250" s="235" t="s">
        <v>41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106</v>
      </c>
      <c r="AT250" s="238" t="s">
        <v>174</v>
      </c>
      <c r="AU250" s="238" t="s">
        <v>85</v>
      </c>
      <c r="AY250" s="18" t="s">
        <v>172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83</v>
      </c>
      <c r="BK250" s="239">
        <f>ROUND(I250*H250,2)</f>
        <v>0</v>
      </c>
      <c r="BL250" s="18" t="s">
        <v>106</v>
      </c>
      <c r="BM250" s="238" t="s">
        <v>315</v>
      </c>
    </row>
    <row r="251" s="13" customFormat="1">
      <c r="A251" s="13"/>
      <c r="B251" s="240"/>
      <c r="C251" s="241"/>
      <c r="D251" s="242" t="s">
        <v>180</v>
      </c>
      <c r="E251" s="243" t="s">
        <v>1</v>
      </c>
      <c r="F251" s="244" t="s">
        <v>316</v>
      </c>
      <c r="G251" s="241"/>
      <c r="H251" s="243" t="s">
        <v>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180</v>
      </c>
      <c r="AU251" s="250" t="s">
        <v>85</v>
      </c>
      <c r="AV251" s="13" t="s">
        <v>83</v>
      </c>
      <c r="AW251" s="13" t="s">
        <v>33</v>
      </c>
      <c r="AX251" s="13" t="s">
        <v>76</v>
      </c>
      <c r="AY251" s="250" t="s">
        <v>172</v>
      </c>
    </row>
    <row r="252" s="13" customFormat="1">
      <c r="A252" s="13"/>
      <c r="B252" s="240"/>
      <c r="C252" s="241"/>
      <c r="D252" s="242" t="s">
        <v>180</v>
      </c>
      <c r="E252" s="243" t="s">
        <v>1</v>
      </c>
      <c r="F252" s="244" t="s">
        <v>249</v>
      </c>
      <c r="G252" s="241"/>
      <c r="H252" s="243" t="s">
        <v>1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0" t="s">
        <v>180</v>
      </c>
      <c r="AU252" s="250" t="s">
        <v>85</v>
      </c>
      <c r="AV252" s="13" t="s">
        <v>83</v>
      </c>
      <c r="AW252" s="13" t="s">
        <v>33</v>
      </c>
      <c r="AX252" s="13" t="s">
        <v>76</v>
      </c>
      <c r="AY252" s="250" t="s">
        <v>172</v>
      </c>
    </row>
    <row r="253" s="13" customFormat="1">
      <c r="A253" s="13"/>
      <c r="B253" s="240"/>
      <c r="C253" s="241"/>
      <c r="D253" s="242" t="s">
        <v>180</v>
      </c>
      <c r="E253" s="243" t="s">
        <v>1</v>
      </c>
      <c r="F253" s="244" t="s">
        <v>317</v>
      </c>
      <c r="G253" s="241"/>
      <c r="H253" s="243" t="s">
        <v>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180</v>
      </c>
      <c r="AU253" s="250" t="s">
        <v>85</v>
      </c>
      <c r="AV253" s="13" t="s">
        <v>83</v>
      </c>
      <c r="AW253" s="13" t="s">
        <v>33</v>
      </c>
      <c r="AX253" s="13" t="s">
        <v>76</v>
      </c>
      <c r="AY253" s="250" t="s">
        <v>172</v>
      </c>
    </row>
    <row r="254" s="14" customFormat="1">
      <c r="A254" s="14"/>
      <c r="B254" s="251"/>
      <c r="C254" s="252"/>
      <c r="D254" s="242" t="s">
        <v>180</v>
      </c>
      <c r="E254" s="253" t="s">
        <v>1</v>
      </c>
      <c r="F254" s="254" t="s">
        <v>318</v>
      </c>
      <c r="G254" s="252"/>
      <c r="H254" s="255">
        <v>12.648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180</v>
      </c>
      <c r="AU254" s="261" t="s">
        <v>85</v>
      </c>
      <c r="AV254" s="14" t="s">
        <v>85</v>
      </c>
      <c r="AW254" s="14" t="s">
        <v>33</v>
      </c>
      <c r="AX254" s="14" t="s">
        <v>76</v>
      </c>
      <c r="AY254" s="261" t="s">
        <v>172</v>
      </c>
    </row>
    <row r="255" s="13" customFormat="1">
      <c r="A255" s="13"/>
      <c r="B255" s="240"/>
      <c r="C255" s="241"/>
      <c r="D255" s="242" t="s">
        <v>180</v>
      </c>
      <c r="E255" s="243" t="s">
        <v>1</v>
      </c>
      <c r="F255" s="244" t="s">
        <v>319</v>
      </c>
      <c r="G255" s="241"/>
      <c r="H255" s="243" t="s">
        <v>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180</v>
      </c>
      <c r="AU255" s="250" t="s">
        <v>85</v>
      </c>
      <c r="AV255" s="13" t="s">
        <v>83</v>
      </c>
      <c r="AW255" s="13" t="s">
        <v>33</v>
      </c>
      <c r="AX255" s="13" t="s">
        <v>76</v>
      </c>
      <c r="AY255" s="250" t="s">
        <v>172</v>
      </c>
    </row>
    <row r="256" s="14" customFormat="1">
      <c r="A256" s="14"/>
      <c r="B256" s="251"/>
      <c r="C256" s="252"/>
      <c r="D256" s="242" t="s">
        <v>180</v>
      </c>
      <c r="E256" s="253" t="s">
        <v>1</v>
      </c>
      <c r="F256" s="254" t="s">
        <v>320</v>
      </c>
      <c r="G256" s="252"/>
      <c r="H256" s="255">
        <v>29.495000000000001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180</v>
      </c>
      <c r="AU256" s="261" t="s">
        <v>85</v>
      </c>
      <c r="AV256" s="14" t="s">
        <v>85</v>
      </c>
      <c r="AW256" s="14" t="s">
        <v>33</v>
      </c>
      <c r="AX256" s="14" t="s">
        <v>76</v>
      </c>
      <c r="AY256" s="261" t="s">
        <v>172</v>
      </c>
    </row>
    <row r="257" s="14" customFormat="1">
      <c r="A257" s="14"/>
      <c r="B257" s="251"/>
      <c r="C257" s="252"/>
      <c r="D257" s="242" t="s">
        <v>180</v>
      </c>
      <c r="E257" s="253" t="s">
        <v>1</v>
      </c>
      <c r="F257" s="254" t="s">
        <v>321</v>
      </c>
      <c r="G257" s="252"/>
      <c r="H257" s="255">
        <v>32.494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180</v>
      </c>
      <c r="AU257" s="261" t="s">
        <v>85</v>
      </c>
      <c r="AV257" s="14" t="s">
        <v>85</v>
      </c>
      <c r="AW257" s="14" t="s">
        <v>33</v>
      </c>
      <c r="AX257" s="14" t="s">
        <v>76</v>
      </c>
      <c r="AY257" s="261" t="s">
        <v>172</v>
      </c>
    </row>
    <row r="258" s="14" customFormat="1">
      <c r="A258" s="14"/>
      <c r="B258" s="251"/>
      <c r="C258" s="252"/>
      <c r="D258" s="242" t="s">
        <v>180</v>
      </c>
      <c r="E258" s="253" t="s">
        <v>1</v>
      </c>
      <c r="F258" s="254" t="s">
        <v>322</v>
      </c>
      <c r="G258" s="252"/>
      <c r="H258" s="255">
        <v>29.518999999999998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180</v>
      </c>
      <c r="AU258" s="261" t="s">
        <v>85</v>
      </c>
      <c r="AV258" s="14" t="s">
        <v>85</v>
      </c>
      <c r="AW258" s="14" t="s">
        <v>33</v>
      </c>
      <c r="AX258" s="14" t="s">
        <v>76</v>
      </c>
      <c r="AY258" s="261" t="s">
        <v>172</v>
      </c>
    </row>
    <row r="259" s="15" customFormat="1">
      <c r="A259" s="15"/>
      <c r="B259" s="262"/>
      <c r="C259" s="263"/>
      <c r="D259" s="242" t="s">
        <v>180</v>
      </c>
      <c r="E259" s="264" t="s">
        <v>1</v>
      </c>
      <c r="F259" s="265" t="s">
        <v>185</v>
      </c>
      <c r="G259" s="263"/>
      <c r="H259" s="266">
        <v>104.15600000000001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2" t="s">
        <v>180</v>
      </c>
      <c r="AU259" s="272" t="s">
        <v>85</v>
      </c>
      <c r="AV259" s="15" t="s">
        <v>106</v>
      </c>
      <c r="AW259" s="15" t="s">
        <v>33</v>
      </c>
      <c r="AX259" s="15" t="s">
        <v>83</v>
      </c>
      <c r="AY259" s="272" t="s">
        <v>172</v>
      </c>
    </row>
    <row r="260" s="12" customFormat="1" ht="22.8" customHeight="1">
      <c r="A260" s="12"/>
      <c r="B260" s="211"/>
      <c r="C260" s="212"/>
      <c r="D260" s="213" t="s">
        <v>75</v>
      </c>
      <c r="E260" s="225" t="s">
        <v>101</v>
      </c>
      <c r="F260" s="225" t="s">
        <v>323</v>
      </c>
      <c r="G260" s="212"/>
      <c r="H260" s="212"/>
      <c r="I260" s="215"/>
      <c r="J260" s="226">
        <f>BK260</f>
        <v>0</v>
      </c>
      <c r="K260" s="212"/>
      <c r="L260" s="217"/>
      <c r="M260" s="218"/>
      <c r="N260" s="219"/>
      <c r="O260" s="219"/>
      <c r="P260" s="220">
        <f>SUM(P261:P349)</f>
        <v>0</v>
      </c>
      <c r="Q260" s="219"/>
      <c r="R260" s="220">
        <f>SUM(R261:R349)</f>
        <v>7.3548710599999998</v>
      </c>
      <c r="S260" s="219"/>
      <c r="T260" s="221">
        <f>SUM(T261:T349)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2" t="s">
        <v>83</v>
      </c>
      <c r="AT260" s="223" t="s">
        <v>75</v>
      </c>
      <c r="AU260" s="223" t="s">
        <v>83</v>
      </c>
      <c r="AY260" s="222" t="s">
        <v>172</v>
      </c>
      <c r="BK260" s="224">
        <f>SUM(BK261:BK349)</f>
        <v>0</v>
      </c>
    </row>
    <row r="261" s="2" customFormat="1" ht="37.8" customHeight="1">
      <c r="A261" s="39"/>
      <c r="B261" s="40"/>
      <c r="C261" s="227" t="s">
        <v>324</v>
      </c>
      <c r="D261" s="227" t="s">
        <v>174</v>
      </c>
      <c r="E261" s="228" t="s">
        <v>325</v>
      </c>
      <c r="F261" s="229" t="s">
        <v>326</v>
      </c>
      <c r="G261" s="230" t="s">
        <v>191</v>
      </c>
      <c r="H261" s="231">
        <v>1.0009999999999999</v>
      </c>
      <c r="I261" s="232"/>
      <c r="J261" s="233">
        <f>ROUND(I261*H261,2)</f>
        <v>0</v>
      </c>
      <c r="K261" s="229" t="s">
        <v>178</v>
      </c>
      <c r="L261" s="45"/>
      <c r="M261" s="234" t="s">
        <v>1</v>
      </c>
      <c r="N261" s="235" t="s">
        <v>41</v>
      </c>
      <c r="O261" s="92"/>
      <c r="P261" s="236">
        <f>O261*H261</f>
        <v>0</v>
      </c>
      <c r="Q261" s="236">
        <v>1.8775</v>
      </c>
      <c r="R261" s="236">
        <f>Q261*H261</f>
        <v>1.8793774999999997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106</v>
      </c>
      <c r="AT261" s="238" t="s">
        <v>174</v>
      </c>
      <c r="AU261" s="238" t="s">
        <v>85</v>
      </c>
      <c r="AY261" s="18" t="s">
        <v>172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83</v>
      </c>
      <c r="BK261" s="239">
        <f>ROUND(I261*H261,2)</f>
        <v>0</v>
      </c>
      <c r="BL261" s="18" t="s">
        <v>106</v>
      </c>
      <c r="BM261" s="238" t="s">
        <v>327</v>
      </c>
    </row>
    <row r="262" s="13" customFormat="1">
      <c r="A262" s="13"/>
      <c r="B262" s="240"/>
      <c r="C262" s="241"/>
      <c r="D262" s="242" t="s">
        <v>180</v>
      </c>
      <c r="E262" s="243" t="s">
        <v>1</v>
      </c>
      <c r="F262" s="244" t="s">
        <v>328</v>
      </c>
      <c r="G262" s="241"/>
      <c r="H262" s="243" t="s">
        <v>1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180</v>
      </c>
      <c r="AU262" s="250" t="s">
        <v>85</v>
      </c>
      <c r="AV262" s="13" t="s">
        <v>83</v>
      </c>
      <c r="AW262" s="13" t="s">
        <v>33</v>
      </c>
      <c r="AX262" s="13" t="s">
        <v>76</v>
      </c>
      <c r="AY262" s="250" t="s">
        <v>172</v>
      </c>
    </row>
    <row r="263" s="13" customFormat="1">
      <c r="A263" s="13"/>
      <c r="B263" s="240"/>
      <c r="C263" s="241"/>
      <c r="D263" s="242" t="s">
        <v>180</v>
      </c>
      <c r="E263" s="243" t="s">
        <v>1</v>
      </c>
      <c r="F263" s="244" t="s">
        <v>276</v>
      </c>
      <c r="G263" s="241"/>
      <c r="H263" s="243" t="s">
        <v>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180</v>
      </c>
      <c r="AU263" s="250" t="s">
        <v>85</v>
      </c>
      <c r="AV263" s="13" t="s">
        <v>83</v>
      </c>
      <c r="AW263" s="13" t="s">
        <v>33</v>
      </c>
      <c r="AX263" s="13" t="s">
        <v>76</v>
      </c>
      <c r="AY263" s="250" t="s">
        <v>172</v>
      </c>
    </row>
    <row r="264" s="14" customFormat="1">
      <c r="A264" s="14"/>
      <c r="B264" s="251"/>
      <c r="C264" s="252"/>
      <c r="D264" s="242" t="s">
        <v>180</v>
      </c>
      <c r="E264" s="253" t="s">
        <v>1</v>
      </c>
      <c r="F264" s="254" t="s">
        <v>329</v>
      </c>
      <c r="G264" s="252"/>
      <c r="H264" s="255">
        <v>1.0009999999999999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180</v>
      </c>
      <c r="AU264" s="261" t="s">
        <v>85</v>
      </c>
      <c r="AV264" s="14" t="s">
        <v>85</v>
      </c>
      <c r="AW264" s="14" t="s">
        <v>33</v>
      </c>
      <c r="AX264" s="14" t="s">
        <v>76</v>
      </c>
      <c r="AY264" s="261" t="s">
        <v>172</v>
      </c>
    </row>
    <row r="265" s="15" customFormat="1">
      <c r="A265" s="15"/>
      <c r="B265" s="262"/>
      <c r="C265" s="263"/>
      <c r="D265" s="242" t="s">
        <v>180</v>
      </c>
      <c r="E265" s="264" t="s">
        <v>1</v>
      </c>
      <c r="F265" s="265" t="s">
        <v>185</v>
      </c>
      <c r="G265" s="263"/>
      <c r="H265" s="266">
        <v>1.0009999999999999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2" t="s">
        <v>180</v>
      </c>
      <c r="AU265" s="272" t="s">
        <v>85</v>
      </c>
      <c r="AV265" s="15" t="s">
        <v>106</v>
      </c>
      <c r="AW265" s="15" t="s">
        <v>33</v>
      </c>
      <c r="AX265" s="15" t="s">
        <v>83</v>
      </c>
      <c r="AY265" s="272" t="s">
        <v>172</v>
      </c>
    </row>
    <row r="266" s="2" customFormat="1" ht="37.8" customHeight="1">
      <c r="A266" s="39"/>
      <c r="B266" s="40"/>
      <c r="C266" s="227" t="s">
        <v>330</v>
      </c>
      <c r="D266" s="227" t="s">
        <v>174</v>
      </c>
      <c r="E266" s="228" t="s">
        <v>331</v>
      </c>
      <c r="F266" s="229" t="s">
        <v>332</v>
      </c>
      <c r="G266" s="230" t="s">
        <v>191</v>
      </c>
      <c r="H266" s="231">
        <v>0.36699999999999999</v>
      </c>
      <c r="I266" s="232"/>
      <c r="J266" s="233">
        <f>ROUND(I266*H266,2)</f>
        <v>0</v>
      </c>
      <c r="K266" s="229" t="s">
        <v>178</v>
      </c>
      <c r="L266" s="45"/>
      <c r="M266" s="234" t="s">
        <v>1</v>
      </c>
      <c r="N266" s="235" t="s">
        <v>41</v>
      </c>
      <c r="O266" s="92"/>
      <c r="P266" s="236">
        <f>O266*H266</f>
        <v>0</v>
      </c>
      <c r="Q266" s="236">
        <v>1.3271500000000001</v>
      </c>
      <c r="R266" s="236">
        <f>Q266*H266</f>
        <v>0.48706405000000003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106</v>
      </c>
      <c r="AT266" s="238" t="s">
        <v>174</v>
      </c>
      <c r="AU266" s="238" t="s">
        <v>85</v>
      </c>
      <c r="AY266" s="18" t="s">
        <v>172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83</v>
      </c>
      <c r="BK266" s="239">
        <f>ROUND(I266*H266,2)</f>
        <v>0</v>
      </c>
      <c r="BL266" s="18" t="s">
        <v>106</v>
      </c>
      <c r="BM266" s="238" t="s">
        <v>333</v>
      </c>
    </row>
    <row r="267" s="13" customFormat="1">
      <c r="A267" s="13"/>
      <c r="B267" s="240"/>
      <c r="C267" s="241"/>
      <c r="D267" s="242" t="s">
        <v>180</v>
      </c>
      <c r="E267" s="243" t="s">
        <v>1</v>
      </c>
      <c r="F267" s="244" t="s">
        <v>334</v>
      </c>
      <c r="G267" s="241"/>
      <c r="H267" s="243" t="s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180</v>
      </c>
      <c r="AU267" s="250" t="s">
        <v>85</v>
      </c>
      <c r="AV267" s="13" t="s">
        <v>83</v>
      </c>
      <c r="AW267" s="13" t="s">
        <v>33</v>
      </c>
      <c r="AX267" s="13" t="s">
        <v>76</v>
      </c>
      <c r="AY267" s="250" t="s">
        <v>172</v>
      </c>
    </row>
    <row r="268" s="13" customFormat="1">
      <c r="A268" s="13"/>
      <c r="B268" s="240"/>
      <c r="C268" s="241"/>
      <c r="D268" s="242" t="s">
        <v>180</v>
      </c>
      <c r="E268" s="243" t="s">
        <v>1</v>
      </c>
      <c r="F268" s="244" t="s">
        <v>335</v>
      </c>
      <c r="G268" s="241"/>
      <c r="H268" s="243" t="s">
        <v>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180</v>
      </c>
      <c r="AU268" s="250" t="s">
        <v>85</v>
      </c>
      <c r="AV268" s="13" t="s">
        <v>83</v>
      </c>
      <c r="AW268" s="13" t="s">
        <v>33</v>
      </c>
      <c r="AX268" s="13" t="s">
        <v>76</v>
      </c>
      <c r="AY268" s="250" t="s">
        <v>172</v>
      </c>
    </row>
    <row r="269" s="14" customFormat="1">
      <c r="A269" s="14"/>
      <c r="B269" s="251"/>
      <c r="C269" s="252"/>
      <c r="D269" s="242" t="s">
        <v>180</v>
      </c>
      <c r="E269" s="253" t="s">
        <v>1</v>
      </c>
      <c r="F269" s="254" t="s">
        <v>336</v>
      </c>
      <c r="G269" s="252"/>
      <c r="H269" s="255">
        <v>0.36699999999999999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180</v>
      </c>
      <c r="AU269" s="261" t="s">
        <v>85</v>
      </c>
      <c r="AV269" s="14" t="s">
        <v>85</v>
      </c>
      <c r="AW269" s="14" t="s">
        <v>33</v>
      </c>
      <c r="AX269" s="14" t="s">
        <v>76</v>
      </c>
      <c r="AY269" s="261" t="s">
        <v>172</v>
      </c>
    </row>
    <row r="270" s="15" customFormat="1">
      <c r="A270" s="15"/>
      <c r="B270" s="262"/>
      <c r="C270" s="263"/>
      <c r="D270" s="242" t="s">
        <v>180</v>
      </c>
      <c r="E270" s="264" t="s">
        <v>1</v>
      </c>
      <c r="F270" s="265" t="s">
        <v>185</v>
      </c>
      <c r="G270" s="263"/>
      <c r="H270" s="266">
        <v>0.36699999999999999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2" t="s">
        <v>180</v>
      </c>
      <c r="AU270" s="272" t="s">
        <v>85</v>
      </c>
      <c r="AV270" s="15" t="s">
        <v>106</v>
      </c>
      <c r="AW270" s="15" t="s">
        <v>33</v>
      </c>
      <c r="AX270" s="15" t="s">
        <v>83</v>
      </c>
      <c r="AY270" s="272" t="s">
        <v>172</v>
      </c>
    </row>
    <row r="271" s="2" customFormat="1" ht="24.15" customHeight="1">
      <c r="A271" s="39"/>
      <c r="B271" s="40"/>
      <c r="C271" s="227" t="s">
        <v>337</v>
      </c>
      <c r="D271" s="227" t="s">
        <v>174</v>
      </c>
      <c r="E271" s="228" t="s">
        <v>338</v>
      </c>
      <c r="F271" s="229" t="s">
        <v>339</v>
      </c>
      <c r="G271" s="230" t="s">
        <v>301</v>
      </c>
      <c r="H271" s="231">
        <v>4</v>
      </c>
      <c r="I271" s="232"/>
      <c r="J271" s="233">
        <f>ROUND(I271*H271,2)</f>
        <v>0</v>
      </c>
      <c r="K271" s="229" t="s">
        <v>1</v>
      </c>
      <c r="L271" s="45"/>
      <c r="M271" s="234" t="s">
        <v>1</v>
      </c>
      <c r="N271" s="235" t="s">
        <v>41</v>
      </c>
      <c r="O271" s="92"/>
      <c r="P271" s="236">
        <f>O271*H271</f>
        <v>0</v>
      </c>
      <c r="Q271" s="236">
        <v>0.026280000000000001</v>
      </c>
      <c r="R271" s="236">
        <f>Q271*H271</f>
        <v>0.10512000000000001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106</v>
      </c>
      <c r="AT271" s="238" t="s">
        <v>174</v>
      </c>
      <c r="AU271" s="238" t="s">
        <v>85</v>
      </c>
      <c r="AY271" s="18" t="s">
        <v>172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83</v>
      </c>
      <c r="BK271" s="239">
        <f>ROUND(I271*H271,2)</f>
        <v>0</v>
      </c>
      <c r="BL271" s="18" t="s">
        <v>106</v>
      </c>
      <c r="BM271" s="238" t="s">
        <v>340</v>
      </c>
    </row>
    <row r="272" s="13" customFormat="1">
      <c r="A272" s="13"/>
      <c r="B272" s="240"/>
      <c r="C272" s="241"/>
      <c r="D272" s="242" t="s">
        <v>180</v>
      </c>
      <c r="E272" s="243" t="s">
        <v>1</v>
      </c>
      <c r="F272" s="244" t="s">
        <v>335</v>
      </c>
      <c r="G272" s="241"/>
      <c r="H272" s="243" t="s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180</v>
      </c>
      <c r="AU272" s="250" t="s">
        <v>85</v>
      </c>
      <c r="AV272" s="13" t="s">
        <v>83</v>
      </c>
      <c r="AW272" s="13" t="s">
        <v>33</v>
      </c>
      <c r="AX272" s="13" t="s">
        <v>76</v>
      </c>
      <c r="AY272" s="250" t="s">
        <v>172</v>
      </c>
    </row>
    <row r="273" s="14" customFormat="1">
      <c r="A273" s="14"/>
      <c r="B273" s="251"/>
      <c r="C273" s="252"/>
      <c r="D273" s="242" t="s">
        <v>180</v>
      </c>
      <c r="E273" s="253" t="s">
        <v>1</v>
      </c>
      <c r="F273" s="254" t="s">
        <v>85</v>
      </c>
      <c r="G273" s="252"/>
      <c r="H273" s="255">
        <v>2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180</v>
      </c>
      <c r="AU273" s="261" t="s">
        <v>85</v>
      </c>
      <c r="AV273" s="14" t="s">
        <v>85</v>
      </c>
      <c r="AW273" s="14" t="s">
        <v>33</v>
      </c>
      <c r="AX273" s="14" t="s">
        <v>76</v>
      </c>
      <c r="AY273" s="261" t="s">
        <v>172</v>
      </c>
    </row>
    <row r="274" s="13" customFormat="1">
      <c r="A274" s="13"/>
      <c r="B274" s="240"/>
      <c r="C274" s="241"/>
      <c r="D274" s="242" t="s">
        <v>180</v>
      </c>
      <c r="E274" s="243" t="s">
        <v>1</v>
      </c>
      <c r="F274" s="244" t="s">
        <v>341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180</v>
      </c>
      <c r="AU274" s="250" t="s">
        <v>85</v>
      </c>
      <c r="AV274" s="13" t="s">
        <v>83</v>
      </c>
      <c r="AW274" s="13" t="s">
        <v>33</v>
      </c>
      <c r="AX274" s="13" t="s">
        <v>76</v>
      </c>
      <c r="AY274" s="250" t="s">
        <v>172</v>
      </c>
    </row>
    <row r="275" s="14" customFormat="1">
      <c r="A275" s="14"/>
      <c r="B275" s="251"/>
      <c r="C275" s="252"/>
      <c r="D275" s="242" t="s">
        <v>180</v>
      </c>
      <c r="E275" s="253" t="s">
        <v>1</v>
      </c>
      <c r="F275" s="254" t="s">
        <v>85</v>
      </c>
      <c r="G275" s="252"/>
      <c r="H275" s="255">
        <v>2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180</v>
      </c>
      <c r="AU275" s="261" t="s">
        <v>85</v>
      </c>
      <c r="AV275" s="14" t="s">
        <v>85</v>
      </c>
      <c r="AW275" s="14" t="s">
        <v>33</v>
      </c>
      <c r="AX275" s="14" t="s">
        <v>76</v>
      </c>
      <c r="AY275" s="261" t="s">
        <v>172</v>
      </c>
    </row>
    <row r="276" s="15" customFormat="1">
      <c r="A276" s="15"/>
      <c r="B276" s="262"/>
      <c r="C276" s="263"/>
      <c r="D276" s="242" t="s">
        <v>180</v>
      </c>
      <c r="E276" s="264" t="s">
        <v>1</v>
      </c>
      <c r="F276" s="265" t="s">
        <v>185</v>
      </c>
      <c r="G276" s="263"/>
      <c r="H276" s="266">
        <v>4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2" t="s">
        <v>180</v>
      </c>
      <c r="AU276" s="272" t="s">
        <v>85</v>
      </c>
      <c r="AV276" s="15" t="s">
        <v>106</v>
      </c>
      <c r="AW276" s="15" t="s">
        <v>33</v>
      </c>
      <c r="AX276" s="15" t="s">
        <v>83</v>
      </c>
      <c r="AY276" s="272" t="s">
        <v>172</v>
      </c>
    </row>
    <row r="277" s="2" customFormat="1" ht="24.15" customHeight="1">
      <c r="A277" s="39"/>
      <c r="B277" s="40"/>
      <c r="C277" s="227" t="s">
        <v>342</v>
      </c>
      <c r="D277" s="227" t="s">
        <v>174</v>
      </c>
      <c r="E277" s="228" t="s">
        <v>343</v>
      </c>
      <c r="F277" s="229" t="s">
        <v>344</v>
      </c>
      <c r="G277" s="230" t="s">
        <v>301</v>
      </c>
      <c r="H277" s="231">
        <v>2</v>
      </c>
      <c r="I277" s="232"/>
      <c r="J277" s="233">
        <f>ROUND(I277*H277,2)</f>
        <v>0</v>
      </c>
      <c r="K277" s="229" t="s">
        <v>1</v>
      </c>
      <c r="L277" s="45"/>
      <c r="M277" s="234" t="s">
        <v>1</v>
      </c>
      <c r="N277" s="235" t="s">
        <v>41</v>
      </c>
      <c r="O277" s="92"/>
      <c r="P277" s="236">
        <f>O277*H277</f>
        <v>0</v>
      </c>
      <c r="Q277" s="236">
        <v>0.055280000000000003</v>
      </c>
      <c r="R277" s="236">
        <f>Q277*H277</f>
        <v>0.11056000000000001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106</v>
      </c>
      <c r="AT277" s="238" t="s">
        <v>174</v>
      </c>
      <c r="AU277" s="238" t="s">
        <v>85</v>
      </c>
      <c r="AY277" s="18" t="s">
        <v>172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83</v>
      </c>
      <c r="BK277" s="239">
        <f>ROUND(I277*H277,2)</f>
        <v>0</v>
      </c>
      <c r="BL277" s="18" t="s">
        <v>106</v>
      </c>
      <c r="BM277" s="238" t="s">
        <v>345</v>
      </c>
    </row>
    <row r="278" s="13" customFormat="1">
      <c r="A278" s="13"/>
      <c r="B278" s="240"/>
      <c r="C278" s="241"/>
      <c r="D278" s="242" t="s">
        <v>180</v>
      </c>
      <c r="E278" s="243" t="s">
        <v>1</v>
      </c>
      <c r="F278" s="244" t="s">
        <v>335</v>
      </c>
      <c r="G278" s="241"/>
      <c r="H278" s="243" t="s">
        <v>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180</v>
      </c>
      <c r="AU278" s="250" t="s">
        <v>85</v>
      </c>
      <c r="AV278" s="13" t="s">
        <v>83</v>
      </c>
      <c r="AW278" s="13" t="s">
        <v>33</v>
      </c>
      <c r="AX278" s="13" t="s">
        <v>76</v>
      </c>
      <c r="AY278" s="250" t="s">
        <v>172</v>
      </c>
    </row>
    <row r="279" s="14" customFormat="1">
      <c r="A279" s="14"/>
      <c r="B279" s="251"/>
      <c r="C279" s="252"/>
      <c r="D279" s="242" t="s">
        <v>180</v>
      </c>
      <c r="E279" s="253" t="s">
        <v>1</v>
      </c>
      <c r="F279" s="254" t="s">
        <v>83</v>
      </c>
      <c r="G279" s="252"/>
      <c r="H279" s="255">
        <v>1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180</v>
      </c>
      <c r="AU279" s="261" t="s">
        <v>85</v>
      </c>
      <c r="AV279" s="14" t="s">
        <v>85</v>
      </c>
      <c r="AW279" s="14" t="s">
        <v>33</v>
      </c>
      <c r="AX279" s="14" t="s">
        <v>76</v>
      </c>
      <c r="AY279" s="261" t="s">
        <v>172</v>
      </c>
    </row>
    <row r="280" s="13" customFormat="1">
      <c r="A280" s="13"/>
      <c r="B280" s="240"/>
      <c r="C280" s="241"/>
      <c r="D280" s="242" t="s">
        <v>180</v>
      </c>
      <c r="E280" s="243" t="s">
        <v>1</v>
      </c>
      <c r="F280" s="244" t="s">
        <v>341</v>
      </c>
      <c r="G280" s="241"/>
      <c r="H280" s="243" t="s">
        <v>1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0" t="s">
        <v>180</v>
      </c>
      <c r="AU280" s="250" t="s">
        <v>85</v>
      </c>
      <c r="AV280" s="13" t="s">
        <v>83</v>
      </c>
      <c r="AW280" s="13" t="s">
        <v>33</v>
      </c>
      <c r="AX280" s="13" t="s">
        <v>76</v>
      </c>
      <c r="AY280" s="250" t="s">
        <v>172</v>
      </c>
    </row>
    <row r="281" s="14" customFormat="1">
      <c r="A281" s="14"/>
      <c r="B281" s="251"/>
      <c r="C281" s="252"/>
      <c r="D281" s="242" t="s">
        <v>180</v>
      </c>
      <c r="E281" s="253" t="s">
        <v>1</v>
      </c>
      <c r="F281" s="254" t="s">
        <v>83</v>
      </c>
      <c r="G281" s="252"/>
      <c r="H281" s="255">
        <v>1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180</v>
      </c>
      <c r="AU281" s="261" t="s">
        <v>85</v>
      </c>
      <c r="AV281" s="14" t="s">
        <v>85</v>
      </c>
      <c r="AW281" s="14" t="s">
        <v>33</v>
      </c>
      <c r="AX281" s="14" t="s">
        <v>76</v>
      </c>
      <c r="AY281" s="261" t="s">
        <v>172</v>
      </c>
    </row>
    <row r="282" s="15" customFormat="1">
      <c r="A282" s="15"/>
      <c r="B282" s="262"/>
      <c r="C282" s="263"/>
      <c r="D282" s="242" t="s">
        <v>180</v>
      </c>
      <c r="E282" s="264" t="s">
        <v>1</v>
      </c>
      <c r="F282" s="265" t="s">
        <v>185</v>
      </c>
      <c r="G282" s="263"/>
      <c r="H282" s="266">
        <v>2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2" t="s">
        <v>180</v>
      </c>
      <c r="AU282" s="272" t="s">
        <v>85</v>
      </c>
      <c r="AV282" s="15" t="s">
        <v>106</v>
      </c>
      <c r="AW282" s="15" t="s">
        <v>33</v>
      </c>
      <c r="AX282" s="15" t="s">
        <v>83</v>
      </c>
      <c r="AY282" s="272" t="s">
        <v>172</v>
      </c>
    </row>
    <row r="283" s="2" customFormat="1" ht="24.15" customHeight="1">
      <c r="A283" s="39"/>
      <c r="B283" s="40"/>
      <c r="C283" s="227" t="s">
        <v>346</v>
      </c>
      <c r="D283" s="227" t="s">
        <v>174</v>
      </c>
      <c r="E283" s="228" t="s">
        <v>347</v>
      </c>
      <c r="F283" s="229" t="s">
        <v>348</v>
      </c>
      <c r="G283" s="230" t="s">
        <v>191</v>
      </c>
      <c r="H283" s="231">
        <v>0.034000000000000002</v>
      </c>
      <c r="I283" s="232"/>
      <c r="J283" s="233">
        <f>ROUND(I283*H283,2)</f>
        <v>0</v>
      </c>
      <c r="K283" s="229" t="s">
        <v>178</v>
      </c>
      <c r="L283" s="45"/>
      <c r="M283" s="234" t="s">
        <v>1</v>
      </c>
      <c r="N283" s="235" t="s">
        <v>41</v>
      </c>
      <c r="O283" s="92"/>
      <c r="P283" s="236">
        <f>O283*H283</f>
        <v>0</v>
      </c>
      <c r="Q283" s="236">
        <v>1.94302</v>
      </c>
      <c r="R283" s="236">
        <f>Q283*H283</f>
        <v>0.066062679999999999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106</v>
      </c>
      <c r="AT283" s="238" t="s">
        <v>174</v>
      </c>
      <c r="AU283" s="238" t="s">
        <v>85</v>
      </c>
      <c r="AY283" s="18" t="s">
        <v>172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83</v>
      </c>
      <c r="BK283" s="239">
        <f>ROUND(I283*H283,2)</f>
        <v>0</v>
      </c>
      <c r="BL283" s="18" t="s">
        <v>106</v>
      </c>
      <c r="BM283" s="238" t="s">
        <v>349</v>
      </c>
    </row>
    <row r="284" s="13" customFormat="1">
      <c r="A284" s="13"/>
      <c r="B284" s="240"/>
      <c r="C284" s="241"/>
      <c r="D284" s="242" t="s">
        <v>180</v>
      </c>
      <c r="E284" s="243" t="s">
        <v>1</v>
      </c>
      <c r="F284" s="244" t="s">
        <v>350</v>
      </c>
      <c r="G284" s="241"/>
      <c r="H284" s="243" t="s">
        <v>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180</v>
      </c>
      <c r="AU284" s="250" t="s">
        <v>85</v>
      </c>
      <c r="AV284" s="13" t="s">
        <v>83</v>
      </c>
      <c r="AW284" s="13" t="s">
        <v>33</v>
      </c>
      <c r="AX284" s="13" t="s">
        <v>76</v>
      </c>
      <c r="AY284" s="250" t="s">
        <v>172</v>
      </c>
    </row>
    <row r="285" s="13" customFormat="1">
      <c r="A285" s="13"/>
      <c r="B285" s="240"/>
      <c r="C285" s="241"/>
      <c r="D285" s="242" t="s">
        <v>180</v>
      </c>
      <c r="E285" s="243" t="s">
        <v>1</v>
      </c>
      <c r="F285" s="244" t="s">
        <v>351</v>
      </c>
      <c r="G285" s="241"/>
      <c r="H285" s="243" t="s">
        <v>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180</v>
      </c>
      <c r="AU285" s="250" t="s">
        <v>85</v>
      </c>
      <c r="AV285" s="13" t="s">
        <v>83</v>
      </c>
      <c r="AW285" s="13" t="s">
        <v>33</v>
      </c>
      <c r="AX285" s="13" t="s">
        <v>76</v>
      </c>
      <c r="AY285" s="250" t="s">
        <v>172</v>
      </c>
    </row>
    <row r="286" s="14" customFormat="1">
      <c r="A286" s="14"/>
      <c r="B286" s="251"/>
      <c r="C286" s="252"/>
      <c r="D286" s="242" t="s">
        <v>180</v>
      </c>
      <c r="E286" s="253" t="s">
        <v>1</v>
      </c>
      <c r="F286" s="254" t="s">
        <v>352</v>
      </c>
      <c r="G286" s="252"/>
      <c r="H286" s="255">
        <v>0.034000000000000002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180</v>
      </c>
      <c r="AU286" s="261" t="s">
        <v>85</v>
      </c>
      <c r="AV286" s="14" t="s">
        <v>85</v>
      </c>
      <c r="AW286" s="14" t="s">
        <v>33</v>
      </c>
      <c r="AX286" s="14" t="s">
        <v>76</v>
      </c>
      <c r="AY286" s="261" t="s">
        <v>172</v>
      </c>
    </row>
    <row r="287" s="15" customFormat="1">
      <c r="A287" s="15"/>
      <c r="B287" s="262"/>
      <c r="C287" s="263"/>
      <c r="D287" s="242" t="s">
        <v>180</v>
      </c>
      <c r="E287" s="264" t="s">
        <v>1</v>
      </c>
      <c r="F287" s="265" t="s">
        <v>185</v>
      </c>
      <c r="G287" s="263"/>
      <c r="H287" s="266">
        <v>0.034000000000000002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2" t="s">
        <v>180</v>
      </c>
      <c r="AU287" s="272" t="s">
        <v>85</v>
      </c>
      <c r="AV287" s="15" t="s">
        <v>106</v>
      </c>
      <c r="AW287" s="15" t="s">
        <v>33</v>
      </c>
      <c r="AX287" s="15" t="s">
        <v>83</v>
      </c>
      <c r="AY287" s="272" t="s">
        <v>172</v>
      </c>
    </row>
    <row r="288" s="2" customFormat="1" ht="24.15" customHeight="1">
      <c r="A288" s="39"/>
      <c r="B288" s="40"/>
      <c r="C288" s="227" t="s">
        <v>353</v>
      </c>
      <c r="D288" s="227" t="s">
        <v>174</v>
      </c>
      <c r="E288" s="228" t="s">
        <v>354</v>
      </c>
      <c r="F288" s="229" t="s">
        <v>355</v>
      </c>
      <c r="G288" s="230" t="s">
        <v>229</v>
      </c>
      <c r="H288" s="231">
        <v>0.042999999999999997</v>
      </c>
      <c r="I288" s="232"/>
      <c r="J288" s="233">
        <f>ROUND(I288*H288,2)</f>
        <v>0</v>
      </c>
      <c r="K288" s="229" t="s">
        <v>178</v>
      </c>
      <c r="L288" s="45"/>
      <c r="M288" s="234" t="s">
        <v>1</v>
      </c>
      <c r="N288" s="235" t="s">
        <v>41</v>
      </c>
      <c r="O288" s="92"/>
      <c r="P288" s="236">
        <f>O288*H288</f>
        <v>0</v>
      </c>
      <c r="Q288" s="236">
        <v>1.0900000000000001</v>
      </c>
      <c r="R288" s="236">
        <f>Q288*H288</f>
        <v>0.046870000000000002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106</v>
      </c>
      <c r="AT288" s="238" t="s">
        <v>174</v>
      </c>
      <c r="AU288" s="238" t="s">
        <v>85</v>
      </c>
      <c r="AY288" s="18" t="s">
        <v>172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83</v>
      </c>
      <c r="BK288" s="239">
        <f>ROUND(I288*H288,2)</f>
        <v>0</v>
      </c>
      <c r="BL288" s="18" t="s">
        <v>106</v>
      </c>
      <c r="BM288" s="238" t="s">
        <v>356</v>
      </c>
    </row>
    <row r="289" s="13" customFormat="1">
      <c r="A289" s="13"/>
      <c r="B289" s="240"/>
      <c r="C289" s="241"/>
      <c r="D289" s="242" t="s">
        <v>180</v>
      </c>
      <c r="E289" s="243" t="s">
        <v>1</v>
      </c>
      <c r="F289" s="244" t="s">
        <v>350</v>
      </c>
      <c r="G289" s="241"/>
      <c r="H289" s="243" t="s">
        <v>1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180</v>
      </c>
      <c r="AU289" s="250" t="s">
        <v>85</v>
      </c>
      <c r="AV289" s="13" t="s">
        <v>83</v>
      </c>
      <c r="AW289" s="13" t="s">
        <v>33</v>
      </c>
      <c r="AX289" s="13" t="s">
        <v>76</v>
      </c>
      <c r="AY289" s="250" t="s">
        <v>172</v>
      </c>
    </row>
    <row r="290" s="13" customFormat="1">
      <c r="A290" s="13"/>
      <c r="B290" s="240"/>
      <c r="C290" s="241"/>
      <c r="D290" s="242" t="s">
        <v>180</v>
      </c>
      <c r="E290" s="243" t="s">
        <v>1</v>
      </c>
      <c r="F290" s="244" t="s">
        <v>351</v>
      </c>
      <c r="G290" s="241"/>
      <c r="H290" s="243" t="s">
        <v>1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0" t="s">
        <v>180</v>
      </c>
      <c r="AU290" s="250" t="s">
        <v>85</v>
      </c>
      <c r="AV290" s="13" t="s">
        <v>83</v>
      </c>
      <c r="AW290" s="13" t="s">
        <v>33</v>
      </c>
      <c r="AX290" s="13" t="s">
        <v>76</v>
      </c>
      <c r="AY290" s="250" t="s">
        <v>172</v>
      </c>
    </row>
    <row r="291" s="14" customFormat="1">
      <c r="A291" s="14"/>
      <c r="B291" s="251"/>
      <c r="C291" s="252"/>
      <c r="D291" s="242" t="s">
        <v>180</v>
      </c>
      <c r="E291" s="253" t="s">
        <v>1</v>
      </c>
      <c r="F291" s="254" t="s">
        <v>357</v>
      </c>
      <c r="G291" s="252"/>
      <c r="H291" s="255">
        <v>0.042999999999999997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180</v>
      </c>
      <c r="AU291" s="261" t="s">
        <v>85</v>
      </c>
      <c r="AV291" s="14" t="s">
        <v>85</v>
      </c>
      <c r="AW291" s="14" t="s">
        <v>33</v>
      </c>
      <c r="AX291" s="14" t="s">
        <v>76</v>
      </c>
      <c r="AY291" s="261" t="s">
        <v>172</v>
      </c>
    </row>
    <row r="292" s="15" customFormat="1">
      <c r="A292" s="15"/>
      <c r="B292" s="262"/>
      <c r="C292" s="263"/>
      <c r="D292" s="242" t="s">
        <v>180</v>
      </c>
      <c r="E292" s="264" t="s">
        <v>1</v>
      </c>
      <c r="F292" s="265" t="s">
        <v>185</v>
      </c>
      <c r="G292" s="263"/>
      <c r="H292" s="266">
        <v>0.042999999999999997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2" t="s">
        <v>180</v>
      </c>
      <c r="AU292" s="272" t="s">
        <v>85</v>
      </c>
      <c r="AV292" s="15" t="s">
        <v>106</v>
      </c>
      <c r="AW292" s="15" t="s">
        <v>33</v>
      </c>
      <c r="AX292" s="15" t="s">
        <v>83</v>
      </c>
      <c r="AY292" s="272" t="s">
        <v>172</v>
      </c>
    </row>
    <row r="293" s="2" customFormat="1" ht="24.15" customHeight="1">
      <c r="A293" s="39"/>
      <c r="B293" s="40"/>
      <c r="C293" s="227" t="s">
        <v>358</v>
      </c>
      <c r="D293" s="227" t="s">
        <v>174</v>
      </c>
      <c r="E293" s="228" t="s">
        <v>359</v>
      </c>
      <c r="F293" s="229" t="s">
        <v>360</v>
      </c>
      <c r="G293" s="230" t="s">
        <v>229</v>
      </c>
      <c r="H293" s="231">
        <v>0.032000000000000001</v>
      </c>
      <c r="I293" s="232"/>
      <c r="J293" s="233">
        <f>ROUND(I293*H293,2)</f>
        <v>0</v>
      </c>
      <c r="K293" s="229" t="s">
        <v>178</v>
      </c>
      <c r="L293" s="45"/>
      <c r="M293" s="234" t="s">
        <v>1</v>
      </c>
      <c r="N293" s="235" t="s">
        <v>41</v>
      </c>
      <c r="O293" s="92"/>
      <c r="P293" s="236">
        <f>O293*H293</f>
        <v>0</v>
      </c>
      <c r="Q293" s="236">
        <v>1.0900000000000001</v>
      </c>
      <c r="R293" s="236">
        <f>Q293*H293</f>
        <v>0.034880000000000001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106</v>
      </c>
      <c r="AT293" s="238" t="s">
        <v>174</v>
      </c>
      <c r="AU293" s="238" t="s">
        <v>85</v>
      </c>
      <c r="AY293" s="18" t="s">
        <v>172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83</v>
      </c>
      <c r="BK293" s="239">
        <f>ROUND(I293*H293,2)</f>
        <v>0</v>
      </c>
      <c r="BL293" s="18" t="s">
        <v>106</v>
      </c>
      <c r="BM293" s="238" t="s">
        <v>361</v>
      </c>
    </row>
    <row r="294" s="13" customFormat="1">
      <c r="A294" s="13"/>
      <c r="B294" s="240"/>
      <c r="C294" s="241"/>
      <c r="D294" s="242" t="s">
        <v>180</v>
      </c>
      <c r="E294" s="243" t="s">
        <v>1</v>
      </c>
      <c r="F294" s="244" t="s">
        <v>350</v>
      </c>
      <c r="G294" s="241"/>
      <c r="H294" s="243" t="s">
        <v>1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0" t="s">
        <v>180</v>
      </c>
      <c r="AU294" s="250" t="s">
        <v>85</v>
      </c>
      <c r="AV294" s="13" t="s">
        <v>83</v>
      </c>
      <c r="AW294" s="13" t="s">
        <v>33</v>
      </c>
      <c r="AX294" s="13" t="s">
        <v>76</v>
      </c>
      <c r="AY294" s="250" t="s">
        <v>172</v>
      </c>
    </row>
    <row r="295" s="13" customFormat="1">
      <c r="A295" s="13"/>
      <c r="B295" s="240"/>
      <c r="C295" s="241"/>
      <c r="D295" s="242" t="s">
        <v>180</v>
      </c>
      <c r="E295" s="243" t="s">
        <v>1</v>
      </c>
      <c r="F295" s="244" t="s">
        <v>362</v>
      </c>
      <c r="G295" s="241"/>
      <c r="H295" s="243" t="s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180</v>
      </c>
      <c r="AU295" s="250" t="s">
        <v>85</v>
      </c>
      <c r="AV295" s="13" t="s">
        <v>83</v>
      </c>
      <c r="AW295" s="13" t="s">
        <v>33</v>
      </c>
      <c r="AX295" s="13" t="s">
        <v>76</v>
      </c>
      <c r="AY295" s="250" t="s">
        <v>172</v>
      </c>
    </row>
    <row r="296" s="14" customFormat="1">
      <c r="A296" s="14"/>
      <c r="B296" s="251"/>
      <c r="C296" s="252"/>
      <c r="D296" s="242" t="s">
        <v>180</v>
      </c>
      <c r="E296" s="253" t="s">
        <v>1</v>
      </c>
      <c r="F296" s="254" t="s">
        <v>363</v>
      </c>
      <c r="G296" s="252"/>
      <c r="H296" s="255">
        <v>0.032000000000000001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180</v>
      </c>
      <c r="AU296" s="261" t="s">
        <v>85</v>
      </c>
      <c r="AV296" s="14" t="s">
        <v>85</v>
      </c>
      <c r="AW296" s="14" t="s">
        <v>33</v>
      </c>
      <c r="AX296" s="14" t="s">
        <v>76</v>
      </c>
      <c r="AY296" s="261" t="s">
        <v>172</v>
      </c>
    </row>
    <row r="297" s="15" customFormat="1">
      <c r="A297" s="15"/>
      <c r="B297" s="262"/>
      <c r="C297" s="263"/>
      <c r="D297" s="242" t="s">
        <v>180</v>
      </c>
      <c r="E297" s="264" t="s">
        <v>1</v>
      </c>
      <c r="F297" s="265" t="s">
        <v>185</v>
      </c>
      <c r="G297" s="263"/>
      <c r="H297" s="266">
        <v>0.032000000000000001</v>
      </c>
      <c r="I297" s="267"/>
      <c r="J297" s="263"/>
      <c r="K297" s="263"/>
      <c r="L297" s="268"/>
      <c r="M297" s="269"/>
      <c r="N297" s="270"/>
      <c r="O297" s="270"/>
      <c r="P297" s="270"/>
      <c r="Q297" s="270"/>
      <c r="R297" s="270"/>
      <c r="S297" s="270"/>
      <c r="T297" s="271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2" t="s">
        <v>180</v>
      </c>
      <c r="AU297" s="272" t="s">
        <v>85</v>
      </c>
      <c r="AV297" s="15" t="s">
        <v>106</v>
      </c>
      <c r="AW297" s="15" t="s">
        <v>33</v>
      </c>
      <c r="AX297" s="15" t="s">
        <v>83</v>
      </c>
      <c r="AY297" s="272" t="s">
        <v>172</v>
      </c>
    </row>
    <row r="298" s="2" customFormat="1" ht="24.15" customHeight="1">
      <c r="A298" s="39"/>
      <c r="B298" s="40"/>
      <c r="C298" s="227" t="s">
        <v>364</v>
      </c>
      <c r="D298" s="227" t="s">
        <v>174</v>
      </c>
      <c r="E298" s="228" t="s">
        <v>365</v>
      </c>
      <c r="F298" s="229" t="s">
        <v>366</v>
      </c>
      <c r="G298" s="230" t="s">
        <v>177</v>
      </c>
      <c r="H298" s="231">
        <v>1.7549999999999999</v>
      </c>
      <c r="I298" s="232"/>
      <c r="J298" s="233">
        <f>ROUND(I298*H298,2)</f>
        <v>0</v>
      </c>
      <c r="K298" s="229" t="s">
        <v>1</v>
      </c>
      <c r="L298" s="45"/>
      <c r="M298" s="234" t="s">
        <v>1</v>
      </c>
      <c r="N298" s="235" t="s">
        <v>41</v>
      </c>
      <c r="O298" s="92"/>
      <c r="P298" s="236">
        <f>O298*H298</f>
        <v>0</v>
      </c>
      <c r="Q298" s="236">
        <v>0.063079999999999997</v>
      </c>
      <c r="R298" s="236">
        <f>Q298*H298</f>
        <v>0.11070539999999998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106</v>
      </c>
      <c r="AT298" s="238" t="s">
        <v>174</v>
      </c>
      <c r="AU298" s="238" t="s">
        <v>85</v>
      </c>
      <c r="AY298" s="18" t="s">
        <v>172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83</v>
      </c>
      <c r="BK298" s="239">
        <f>ROUND(I298*H298,2)</f>
        <v>0</v>
      </c>
      <c r="BL298" s="18" t="s">
        <v>106</v>
      </c>
      <c r="BM298" s="238" t="s">
        <v>367</v>
      </c>
    </row>
    <row r="299" s="13" customFormat="1">
      <c r="A299" s="13"/>
      <c r="B299" s="240"/>
      <c r="C299" s="241"/>
      <c r="D299" s="242" t="s">
        <v>180</v>
      </c>
      <c r="E299" s="243" t="s">
        <v>1</v>
      </c>
      <c r="F299" s="244" t="s">
        <v>334</v>
      </c>
      <c r="G299" s="241"/>
      <c r="H299" s="243" t="s">
        <v>1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180</v>
      </c>
      <c r="AU299" s="250" t="s">
        <v>85</v>
      </c>
      <c r="AV299" s="13" t="s">
        <v>83</v>
      </c>
      <c r="AW299" s="13" t="s">
        <v>33</v>
      </c>
      <c r="AX299" s="13" t="s">
        <v>76</v>
      </c>
      <c r="AY299" s="250" t="s">
        <v>172</v>
      </c>
    </row>
    <row r="300" s="13" customFormat="1">
      <c r="A300" s="13"/>
      <c r="B300" s="240"/>
      <c r="C300" s="241"/>
      <c r="D300" s="242" t="s">
        <v>180</v>
      </c>
      <c r="E300" s="243" t="s">
        <v>1</v>
      </c>
      <c r="F300" s="244" t="s">
        <v>335</v>
      </c>
      <c r="G300" s="241"/>
      <c r="H300" s="243" t="s">
        <v>1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0" t="s">
        <v>180</v>
      </c>
      <c r="AU300" s="250" t="s">
        <v>85</v>
      </c>
      <c r="AV300" s="13" t="s">
        <v>83</v>
      </c>
      <c r="AW300" s="13" t="s">
        <v>33</v>
      </c>
      <c r="AX300" s="13" t="s">
        <v>76</v>
      </c>
      <c r="AY300" s="250" t="s">
        <v>172</v>
      </c>
    </row>
    <row r="301" s="14" customFormat="1">
      <c r="A301" s="14"/>
      <c r="B301" s="251"/>
      <c r="C301" s="252"/>
      <c r="D301" s="242" t="s">
        <v>180</v>
      </c>
      <c r="E301" s="253" t="s">
        <v>1</v>
      </c>
      <c r="F301" s="254" t="s">
        <v>368</v>
      </c>
      <c r="G301" s="252"/>
      <c r="H301" s="255">
        <v>1.7549999999999999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180</v>
      </c>
      <c r="AU301" s="261" t="s">
        <v>85</v>
      </c>
      <c r="AV301" s="14" t="s">
        <v>85</v>
      </c>
      <c r="AW301" s="14" t="s">
        <v>33</v>
      </c>
      <c r="AX301" s="14" t="s">
        <v>76</v>
      </c>
      <c r="AY301" s="261" t="s">
        <v>172</v>
      </c>
    </row>
    <row r="302" s="15" customFormat="1">
      <c r="A302" s="15"/>
      <c r="B302" s="262"/>
      <c r="C302" s="263"/>
      <c r="D302" s="242" t="s">
        <v>180</v>
      </c>
      <c r="E302" s="264" t="s">
        <v>1</v>
      </c>
      <c r="F302" s="265" t="s">
        <v>185</v>
      </c>
      <c r="G302" s="263"/>
      <c r="H302" s="266">
        <v>1.7549999999999999</v>
      </c>
      <c r="I302" s="267"/>
      <c r="J302" s="263"/>
      <c r="K302" s="263"/>
      <c r="L302" s="268"/>
      <c r="M302" s="269"/>
      <c r="N302" s="270"/>
      <c r="O302" s="270"/>
      <c r="P302" s="270"/>
      <c r="Q302" s="270"/>
      <c r="R302" s="270"/>
      <c r="S302" s="270"/>
      <c r="T302" s="271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2" t="s">
        <v>180</v>
      </c>
      <c r="AU302" s="272" t="s">
        <v>85</v>
      </c>
      <c r="AV302" s="15" t="s">
        <v>106</v>
      </c>
      <c r="AW302" s="15" t="s">
        <v>33</v>
      </c>
      <c r="AX302" s="15" t="s">
        <v>83</v>
      </c>
      <c r="AY302" s="272" t="s">
        <v>172</v>
      </c>
    </row>
    <row r="303" s="2" customFormat="1" ht="14.4" customHeight="1">
      <c r="A303" s="39"/>
      <c r="B303" s="40"/>
      <c r="C303" s="284" t="s">
        <v>369</v>
      </c>
      <c r="D303" s="284" t="s">
        <v>259</v>
      </c>
      <c r="E303" s="285" t="s">
        <v>370</v>
      </c>
      <c r="F303" s="286" t="s">
        <v>371</v>
      </c>
      <c r="G303" s="287" t="s">
        <v>301</v>
      </c>
      <c r="H303" s="288">
        <v>13.459</v>
      </c>
      <c r="I303" s="289"/>
      <c r="J303" s="290">
        <f>ROUND(I303*H303,2)</f>
        <v>0</v>
      </c>
      <c r="K303" s="286" t="s">
        <v>1</v>
      </c>
      <c r="L303" s="291"/>
      <c r="M303" s="292" t="s">
        <v>1</v>
      </c>
      <c r="N303" s="293" t="s">
        <v>41</v>
      </c>
      <c r="O303" s="92"/>
      <c r="P303" s="236">
        <f>O303*H303</f>
        <v>0</v>
      </c>
      <c r="Q303" s="236">
        <v>0.0082000000000000007</v>
      </c>
      <c r="R303" s="236">
        <f>Q303*H303</f>
        <v>0.11036380000000001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216</v>
      </c>
      <c r="AT303" s="238" t="s">
        <v>259</v>
      </c>
      <c r="AU303" s="238" t="s">
        <v>85</v>
      </c>
      <c r="AY303" s="18" t="s">
        <v>172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83</v>
      </c>
      <c r="BK303" s="239">
        <f>ROUND(I303*H303,2)</f>
        <v>0</v>
      </c>
      <c r="BL303" s="18" t="s">
        <v>106</v>
      </c>
      <c r="BM303" s="238" t="s">
        <v>372</v>
      </c>
    </row>
    <row r="304" s="13" customFormat="1">
      <c r="A304" s="13"/>
      <c r="B304" s="240"/>
      <c r="C304" s="241"/>
      <c r="D304" s="242" t="s">
        <v>180</v>
      </c>
      <c r="E304" s="243" t="s">
        <v>1</v>
      </c>
      <c r="F304" s="244" t="s">
        <v>334</v>
      </c>
      <c r="G304" s="241"/>
      <c r="H304" s="243" t="s">
        <v>1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180</v>
      </c>
      <c r="AU304" s="250" t="s">
        <v>85</v>
      </c>
      <c r="AV304" s="13" t="s">
        <v>83</v>
      </c>
      <c r="AW304" s="13" t="s">
        <v>33</v>
      </c>
      <c r="AX304" s="13" t="s">
        <v>76</v>
      </c>
      <c r="AY304" s="250" t="s">
        <v>172</v>
      </c>
    </row>
    <row r="305" s="13" customFormat="1">
      <c r="A305" s="13"/>
      <c r="B305" s="240"/>
      <c r="C305" s="241"/>
      <c r="D305" s="242" t="s">
        <v>180</v>
      </c>
      <c r="E305" s="243" t="s">
        <v>1</v>
      </c>
      <c r="F305" s="244" t="s">
        <v>335</v>
      </c>
      <c r="G305" s="241"/>
      <c r="H305" s="243" t="s">
        <v>1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180</v>
      </c>
      <c r="AU305" s="250" t="s">
        <v>85</v>
      </c>
      <c r="AV305" s="13" t="s">
        <v>83</v>
      </c>
      <c r="AW305" s="13" t="s">
        <v>33</v>
      </c>
      <c r="AX305" s="13" t="s">
        <v>76</v>
      </c>
      <c r="AY305" s="250" t="s">
        <v>172</v>
      </c>
    </row>
    <row r="306" s="14" customFormat="1">
      <c r="A306" s="14"/>
      <c r="B306" s="251"/>
      <c r="C306" s="252"/>
      <c r="D306" s="242" t="s">
        <v>180</v>
      </c>
      <c r="E306" s="253" t="s">
        <v>1</v>
      </c>
      <c r="F306" s="254" t="s">
        <v>373</v>
      </c>
      <c r="G306" s="252"/>
      <c r="H306" s="255">
        <v>13.459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180</v>
      </c>
      <c r="AU306" s="261" t="s">
        <v>85</v>
      </c>
      <c r="AV306" s="14" t="s">
        <v>85</v>
      </c>
      <c r="AW306" s="14" t="s">
        <v>33</v>
      </c>
      <c r="AX306" s="14" t="s">
        <v>76</v>
      </c>
      <c r="AY306" s="261" t="s">
        <v>172</v>
      </c>
    </row>
    <row r="307" s="15" customFormat="1">
      <c r="A307" s="15"/>
      <c r="B307" s="262"/>
      <c r="C307" s="263"/>
      <c r="D307" s="242" t="s">
        <v>180</v>
      </c>
      <c r="E307" s="264" t="s">
        <v>1</v>
      </c>
      <c r="F307" s="265" t="s">
        <v>185</v>
      </c>
      <c r="G307" s="263"/>
      <c r="H307" s="266">
        <v>13.459</v>
      </c>
      <c r="I307" s="267"/>
      <c r="J307" s="263"/>
      <c r="K307" s="263"/>
      <c r="L307" s="268"/>
      <c r="M307" s="269"/>
      <c r="N307" s="270"/>
      <c r="O307" s="270"/>
      <c r="P307" s="270"/>
      <c r="Q307" s="270"/>
      <c r="R307" s="270"/>
      <c r="S307" s="270"/>
      <c r="T307" s="27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2" t="s">
        <v>180</v>
      </c>
      <c r="AU307" s="272" t="s">
        <v>85</v>
      </c>
      <c r="AV307" s="15" t="s">
        <v>106</v>
      </c>
      <c r="AW307" s="15" t="s">
        <v>33</v>
      </c>
      <c r="AX307" s="15" t="s">
        <v>83</v>
      </c>
      <c r="AY307" s="272" t="s">
        <v>172</v>
      </c>
    </row>
    <row r="308" s="2" customFormat="1" ht="24.15" customHeight="1">
      <c r="A308" s="39"/>
      <c r="B308" s="40"/>
      <c r="C308" s="227" t="s">
        <v>374</v>
      </c>
      <c r="D308" s="227" t="s">
        <v>174</v>
      </c>
      <c r="E308" s="228" t="s">
        <v>375</v>
      </c>
      <c r="F308" s="229" t="s">
        <v>376</v>
      </c>
      <c r="G308" s="230" t="s">
        <v>177</v>
      </c>
      <c r="H308" s="231">
        <v>50.533000000000001</v>
      </c>
      <c r="I308" s="232"/>
      <c r="J308" s="233">
        <f>ROUND(I308*H308,2)</f>
        <v>0</v>
      </c>
      <c r="K308" s="229" t="s">
        <v>1</v>
      </c>
      <c r="L308" s="45"/>
      <c r="M308" s="234" t="s">
        <v>1</v>
      </c>
      <c r="N308" s="235" t="s">
        <v>41</v>
      </c>
      <c r="O308" s="92"/>
      <c r="P308" s="236">
        <f>O308*H308</f>
        <v>0</v>
      </c>
      <c r="Q308" s="236">
        <v>0.058979999999999998</v>
      </c>
      <c r="R308" s="236">
        <f>Q308*H308</f>
        <v>2.9804363399999998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106</v>
      </c>
      <c r="AT308" s="238" t="s">
        <v>174</v>
      </c>
      <c r="AU308" s="238" t="s">
        <v>85</v>
      </c>
      <c r="AY308" s="18" t="s">
        <v>172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83</v>
      </c>
      <c r="BK308" s="239">
        <f>ROUND(I308*H308,2)</f>
        <v>0</v>
      </c>
      <c r="BL308" s="18" t="s">
        <v>106</v>
      </c>
      <c r="BM308" s="238" t="s">
        <v>377</v>
      </c>
    </row>
    <row r="309" s="13" customFormat="1">
      <c r="A309" s="13"/>
      <c r="B309" s="240"/>
      <c r="C309" s="241"/>
      <c r="D309" s="242" t="s">
        <v>180</v>
      </c>
      <c r="E309" s="243" t="s">
        <v>1</v>
      </c>
      <c r="F309" s="244" t="s">
        <v>335</v>
      </c>
      <c r="G309" s="241"/>
      <c r="H309" s="243" t="s">
        <v>1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0" t="s">
        <v>180</v>
      </c>
      <c r="AU309" s="250" t="s">
        <v>85</v>
      </c>
      <c r="AV309" s="13" t="s">
        <v>83</v>
      </c>
      <c r="AW309" s="13" t="s">
        <v>33</v>
      </c>
      <c r="AX309" s="13" t="s">
        <v>76</v>
      </c>
      <c r="AY309" s="250" t="s">
        <v>172</v>
      </c>
    </row>
    <row r="310" s="14" customFormat="1">
      <c r="A310" s="14"/>
      <c r="B310" s="251"/>
      <c r="C310" s="252"/>
      <c r="D310" s="242" t="s">
        <v>180</v>
      </c>
      <c r="E310" s="253" t="s">
        <v>1</v>
      </c>
      <c r="F310" s="254" t="s">
        <v>378</v>
      </c>
      <c r="G310" s="252"/>
      <c r="H310" s="255">
        <v>30.431000000000001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180</v>
      </c>
      <c r="AU310" s="261" t="s">
        <v>85</v>
      </c>
      <c r="AV310" s="14" t="s">
        <v>85</v>
      </c>
      <c r="AW310" s="14" t="s">
        <v>33</v>
      </c>
      <c r="AX310" s="14" t="s">
        <v>76</v>
      </c>
      <c r="AY310" s="261" t="s">
        <v>172</v>
      </c>
    </row>
    <row r="311" s="14" customFormat="1">
      <c r="A311" s="14"/>
      <c r="B311" s="251"/>
      <c r="C311" s="252"/>
      <c r="D311" s="242" t="s">
        <v>180</v>
      </c>
      <c r="E311" s="253" t="s">
        <v>1</v>
      </c>
      <c r="F311" s="254" t="s">
        <v>379</v>
      </c>
      <c r="G311" s="252"/>
      <c r="H311" s="255">
        <v>-5.5999999999999996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180</v>
      </c>
      <c r="AU311" s="261" t="s">
        <v>85</v>
      </c>
      <c r="AV311" s="14" t="s">
        <v>85</v>
      </c>
      <c r="AW311" s="14" t="s">
        <v>33</v>
      </c>
      <c r="AX311" s="14" t="s">
        <v>76</v>
      </c>
      <c r="AY311" s="261" t="s">
        <v>172</v>
      </c>
    </row>
    <row r="312" s="13" customFormat="1">
      <c r="A312" s="13"/>
      <c r="B312" s="240"/>
      <c r="C312" s="241"/>
      <c r="D312" s="242" t="s">
        <v>180</v>
      </c>
      <c r="E312" s="243" t="s">
        <v>1</v>
      </c>
      <c r="F312" s="244" t="s">
        <v>341</v>
      </c>
      <c r="G312" s="241"/>
      <c r="H312" s="243" t="s">
        <v>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0" t="s">
        <v>180</v>
      </c>
      <c r="AU312" s="250" t="s">
        <v>85</v>
      </c>
      <c r="AV312" s="13" t="s">
        <v>83</v>
      </c>
      <c r="AW312" s="13" t="s">
        <v>33</v>
      </c>
      <c r="AX312" s="13" t="s">
        <v>76</v>
      </c>
      <c r="AY312" s="250" t="s">
        <v>172</v>
      </c>
    </row>
    <row r="313" s="14" customFormat="1">
      <c r="A313" s="14"/>
      <c r="B313" s="251"/>
      <c r="C313" s="252"/>
      <c r="D313" s="242" t="s">
        <v>180</v>
      </c>
      <c r="E313" s="253" t="s">
        <v>1</v>
      </c>
      <c r="F313" s="254" t="s">
        <v>380</v>
      </c>
      <c r="G313" s="252"/>
      <c r="H313" s="255">
        <v>31.302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180</v>
      </c>
      <c r="AU313" s="261" t="s">
        <v>85</v>
      </c>
      <c r="AV313" s="14" t="s">
        <v>85</v>
      </c>
      <c r="AW313" s="14" t="s">
        <v>33</v>
      </c>
      <c r="AX313" s="14" t="s">
        <v>76</v>
      </c>
      <c r="AY313" s="261" t="s">
        <v>172</v>
      </c>
    </row>
    <row r="314" s="14" customFormat="1">
      <c r="A314" s="14"/>
      <c r="B314" s="251"/>
      <c r="C314" s="252"/>
      <c r="D314" s="242" t="s">
        <v>180</v>
      </c>
      <c r="E314" s="253" t="s">
        <v>1</v>
      </c>
      <c r="F314" s="254" t="s">
        <v>379</v>
      </c>
      <c r="G314" s="252"/>
      <c r="H314" s="255">
        <v>-5.5999999999999996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180</v>
      </c>
      <c r="AU314" s="261" t="s">
        <v>85</v>
      </c>
      <c r="AV314" s="14" t="s">
        <v>85</v>
      </c>
      <c r="AW314" s="14" t="s">
        <v>33</v>
      </c>
      <c r="AX314" s="14" t="s">
        <v>76</v>
      </c>
      <c r="AY314" s="261" t="s">
        <v>172</v>
      </c>
    </row>
    <row r="315" s="15" customFormat="1">
      <c r="A315" s="15"/>
      <c r="B315" s="262"/>
      <c r="C315" s="263"/>
      <c r="D315" s="242" t="s">
        <v>180</v>
      </c>
      <c r="E315" s="264" t="s">
        <v>1</v>
      </c>
      <c r="F315" s="265" t="s">
        <v>185</v>
      </c>
      <c r="G315" s="263"/>
      <c r="H315" s="266">
        <v>50.533000000000001</v>
      </c>
      <c r="I315" s="267"/>
      <c r="J315" s="263"/>
      <c r="K315" s="263"/>
      <c r="L315" s="268"/>
      <c r="M315" s="269"/>
      <c r="N315" s="270"/>
      <c r="O315" s="270"/>
      <c r="P315" s="270"/>
      <c r="Q315" s="270"/>
      <c r="R315" s="270"/>
      <c r="S315" s="270"/>
      <c r="T315" s="27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2" t="s">
        <v>180</v>
      </c>
      <c r="AU315" s="272" t="s">
        <v>85</v>
      </c>
      <c r="AV315" s="15" t="s">
        <v>106</v>
      </c>
      <c r="AW315" s="15" t="s">
        <v>33</v>
      </c>
      <c r="AX315" s="15" t="s">
        <v>83</v>
      </c>
      <c r="AY315" s="272" t="s">
        <v>172</v>
      </c>
    </row>
    <row r="316" s="2" customFormat="1" ht="24.15" customHeight="1">
      <c r="A316" s="39"/>
      <c r="B316" s="40"/>
      <c r="C316" s="227" t="s">
        <v>381</v>
      </c>
      <c r="D316" s="227" t="s">
        <v>174</v>
      </c>
      <c r="E316" s="228" t="s">
        <v>382</v>
      </c>
      <c r="F316" s="229" t="s">
        <v>383</v>
      </c>
      <c r="G316" s="230" t="s">
        <v>291</v>
      </c>
      <c r="H316" s="231">
        <v>36.548000000000002</v>
      </c>
      <c r="I316" s="232"/>
      <c r="J316" s="233">
        <f>ROUND(I316*H316,2)</f>
        <v>0</v>
      </c>
      <c r="K316" s="229" t="s">
        <v>178</v>
      </c>
      <c r="L316" s="45"/>
      <c r="M316" s="234" t="s">
        <v>1</v>
      </c>
      <c r="N316" s="235" t="s">
        <v>41</v>
      </c>
      <c r="O316" s="92"/>
      <c r="P316" s="236">
        <f>O316*H316</f>
        <v>0</v>
      </c>
      <c r="Q316" s="236">
        <v>0.00012999999999999999</v>
      </c>
      <c r="R316" s="236">
        <f>Q316*H316</f>
        <v>0.0047512399999999995</v>
      </c>
      <c r="S316" s="236">
        <v>0</v>
      </c>
      <c r="T316" s="23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8" t="s">
        <v>106</v>
      </c>
      <c r="AT316" s="238" t="s">
        <v>174</v>
      </c>
      <c r="AU316" s="238" t="s">
        <v>85</v>
      </c>
      <c r="AY316" s="18" t="s">
        <v>172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8" t="s">
        <v>83</v>
      </c>
      <c r="BK316" s="239">
        <f>ROUND(I316*H316,2)</f>
        <v>0</v>
      </c>
      <c r="BL316" s="18" t="s">
        <v>106</v>
      </c>
      <c r="BM316" s="238" t="s">
        <v>384</v>
      </c>
    </row>
    <row r="317" s="13" customFormat="1">
      <c r="A317" s="13"/>
      <c r="B317" s="240"/>
      <c r="C317" s="241"/>
      <c r="D317" s="242" t="s">
        <v>180</v>
      </c>
      <c r="E317" s="243" t="s">
        <v>1</v>
      </c>
      <c r="F317" s="244" t="s">
        <v>335</v>
      </c>
      <c r="G317" s="241"/>
      <c r="H317" s="243" t="s">
        <v>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180</v>
      </c>
      <c r="AU317" s="250" t="s">
        <v>85</v>
      </c>
      <c r="AV317" s="13" t="s">
        <v>83</v>
      </c>
      <c r="AW317" s="13" t="s">
        <v>33</v>
      </c>
      <c r="AX317" s="13" t="s">
        <v>76</v>
      </c>
      <c r="AY317" s="250" t="s">
        <v>172</v>
      </c>
    </row>
    <row r="318" s="14" customFormat="1">
      <c r="A318" s="14"/>
      <c r="B318" s="251"/>
      <c r="C318" s="252"/>
      <c r="D318" s="242" t="s">
        <v>180</v>
      </c>
      <c r="E318" s="253" t="s">
        <v>1</v>
      </c>
      <c r="F318" s="254" t="s">
        <v>385</v>
      </c>
      <c r="G318" s="252"/>
      <c r="H318" s="255">
        <v>19.417999999999999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180</v>
      </c>
      <c r="AU318" s="261" t="s">
        <v>85</v>
      </c>
      <c r="AV318" s="14" t="s">
        <v>85</v>
      </c>
      <c r="AW318" s="14" t="s">
        <v>33</v>
      </c>
      <c r="AX318" s="14" t="s">
        <v>76</v>
      </c>
      <c r="AY318" s="261" t="s">
        <v>172</v>
      </c>
    </row>
    <row r="319" s="13" customFormat="1">
      <c r="A319" s="13"/>
      <c r="B319" s="240"/>
      <c r="C319" s="241"/>
      <c r="D319" s="242" t="s">
        <v>180</v>
      </c>
      <c r="E319" s="243" t="s">
        <v>1</v>
      </c>
      <c r="F319" s="244" t="s">
        <v>341</v>
      </c>
      <c r="G319" s="241"/>
      <c r="H319" s="243" t="s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180</v>
      </c>
      <c r="AU319" s="250" t="s">
        <v>85</v>
      </c>
      <c r="AV319" s="13" t="s">
        <v>83</v>
      </c>
      <c r="AW319" s="13" t="s">
        <v>33</v>
      </c>
      <c r="AX319" s="13" t="s">
        <v>76</v>
      </c>
      <c r="AY319" s="250" t="s">
        <v>172</v>
      </c>
    </row>
    <row r="320" s="14" customFormat="1">
      <c r="A320" s="14"/>
      <c r="B320" s="251"/>
      <c r="C320" s="252"/>
      <c r="D320" s="242" t="s">
        <v>180</v>
      </c>
      <c r="E320" s="253" t="s">
        <v>1</v>
      </c>
      <c r="F320" s="254" t="s">
        <v>386</v>
      </c>
      <c r="G320" s="252"/>
      <c r="H320" s="255">
        <v>17.129999999999999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180</v>
      </c>
      <c r="AU320" s="261" t="s">
        <v>85</v>
      </c>
      <c r="AV320" s="14" t="s">
        <v>85</v>
      </c>
      <c r="AW320" s="14" t="s">
        <v>33</v>
      </c>
      <c r="AX320" s="14" t="s">
        <v>76</v>
      </c>
      <c r="AY320" s="261" t="s">
        <v>172</v>
      </c>
    </row>
    <row r="321" s="15" customFormat="1">
      <c r="A321" s="15"/>
      <c r="B321" s="262"/>
      <c r="C321" s="263"/>
      <c r="D321" s="242" t="s">
        <v>180</v>
      </c>
      <c r="E321" s="264" t="s">
        <v>1</v>
      </c>
      <c r="F321" s="265" t="s">
        <v>185</v>
      </c>
      <c r="G321" s="263"/>
      <c r="H321" s="266">
        <v>36.548000000000002</v>
      </c>
      <c r="I321" s="267"/>
      <c r="J321" s="263"/>
      <c r="K321" s="263"/>
      <c r="L321" s="268"/>
      <c r="M321" s="269"/>
      <c r="N321" s="270"/>
      <c r="O321" s="270"/>
      <c r="P321" s="270"/>
      <c r="Q321" s="270"/>
      <c r="R321" s="270"/>
      <c r="S321" s="270"/>
      <c r="T321" s="27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2" t="s">
        <v>180</v>
      </c>
      <c r="AU321" s="272" t="s">
        <v>85</v>
      </c>
      <c r="AV321" s="15" t="s">
        <v>106</v>
      </c>
      <c r="AW321" s="15" t="s">
        <v>33</v>
      </c>
      <c r="AX321" s="15" t="s">
        <v>83</v>
      </c>
      <c r="AY321" s="272" t="s">
        <v>172</v>
      </c>
    </row>
    <row r="322" s="2" customFormat="1" ht="37.8" customHeight="1">
      <c r="A322" s="39"/>
      <c r="B322" s="40"/>
      <c r="C322" s="227" t="s">
        <v>387</v>
      </c>
      <c r="D322" s="227" t="s">
        <v>174</v>
      </c>
      <c r="E322" s="228" t="s">
        <v>388</v>
      </c>
      <c r="F322" s="229" t="s">
        <v>389</v>
      </c>
      <c r="G322" s="230" t="s">
        <v>177</v>
      </c>
      <c r="H322" s="231">
        <v>1.4259999999999999</v>
      </c>
      <c r="I322" s="232"/>
      <c r="J322" s="233">
        <f>ROUND(I322*H322,2)</f>
        <v>0</v>
      </c>
      <c r="K322" s="229" t="s">
        <v>178</v>
      </c>
      <c r="L322" s="45"/>
      <c r="M322" s="234" t="s">
        <v>1</v>
      </c>
      <c r="N322" s="235" t="s">
        <v>41</v>
      </c>
      <c r="O322" s="92"/>
      <c r="P322" s="236">
        <f>O322*H322</f>
        <v>0</v>
      </c>
      <c r="Q322" s="236">
        <v>0.17818000000000001</v>
      </c>
      <c r="R322" s="236">
        <f>Q322*H322</f>
        <v>0.25408468000000001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106</v>
      </c>
      <c r="AT322" s="238" t="s">
        <v>174</v>
      </c>
      <c r="AU322" s="238" t="s">
        <v>85</v>
      </c>
      <c r="AY322" s="18" t="s">
        <v>172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83</v>
      </c>
      <c r="BK322" s="239">
        <f>ROUND(I322*H322,2)</f>
        <v>0</v>
      </c>
      <c r="BL322" s="18" t="s">
        <v>106</v>
      </c>
      <c r="BM322" s="238" t="s">
        <v>390</v>
      </c>
    </row>
    <row r="323" s="13" customFormat="1">
      <c r="A323" s="13"/>
      <c r="B323" s="240"/>
      <c r="C323" s="241"/>
      <c r="D323" s="242" t="s">
        <v>180</v>
      </c>
      <c r="E323" s="243" t="s">
        <v>1</v>
      </c>
      <c r="F323" s="244" t="s">
        <v>350</v>
      </c>
      <c r="G323" s="241"/>
      <c r="H323" s="243" t="s">
        <v>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0" t="s">
        <v>180</v>
      </c>
      <c r="AU323" s="250" t="s">
        <v>85</v>
      </c>
      <c r="AV323" s="13" t="s">
        <v>83</v>
      </c>
      <c r="AW323" s="13" t="s">
        <v>33</v>
      </c>
      <c r="AX323" s="13" t="s">
        <v>76</v>
      </c>
      <c r="AY323" s="250" t="s">
        <v>172</v>
      </c>
    </row>
    <row r="324" s="13" customFormat="1">
      <c r="A324" s="13"/>
      <c r="B324" s="240"/>
      <c r="C324" s="241"/>
      <c r="D324" s="242" t="s">
        <v>180</v>
      </c>
      <c r="E324" s="243" t="s">
        <v>1</v>
      </c>
      <c r="F324" s="244" t="s">
        <v>362</v>
      </c>
      <c r="G324" s="241"/>
      <c r="H324" s="243" t="s">
        <v>1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180</v>
      </c>
      <c r="AU324" s="250" t="s">
        <v>85</v>
      </c>
      <c r="AV324" s="13" t="s">
        <v>83</v>
      </c>
      <c r="AW324" s="13" t="s">
        <v>33</v>
      </c>
      <c r="AX324" s="13" t="s">
        <v>76</v>
      </c>
      <c r="AY324" s="250" t="s">
        <v>172</v>
      </c>
    </row>
    <row r="325" s="14" customFormat="1">
      <c r="A325" s="14"/>
      <c r="B325" s="251"/>
      <c r="C325" s="252"/>
      <c r="D325" s="242" t="s">
        <v>180</v>
      </c>
      <c r="E325" s="253" t="s">
        <v>1</v>
      </c>
      <c r="F325" s="254" t="s">
        <v>391</v>
      </c>
      <c r="G325" s="252"/>
      <c r="H325" s="255">
        <v>0.70799999999999996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1" t="s">
        <v>180</v>
      </c>
      <c r="AU325" s="261" t="s">
        <v>85</v>
      </c>
      <c r="AV325" s="14" t="s">
        <v>85</v>
      </c>
      <c r="AW325" s="14" t="s">
        <v>33</v>
      </c>
      <c r="AX325" s="14" t="s">
        <v>76</v>
      </c>
      <c r="AY325" s="261" t="s">
        <v>172</v>
      </c>
    </row>
    <row r="326" s="13" customFormat="1">
      <c r="A326" s="13"/>
      <c r="B326" s="240"/>
      <c r="C326" s="241"/>
      <c r="D326" s="242" t="s">
        <v>180</v>
      </c>
      <c r="E326" s="243" t="s">
        <v>1</v>
      </c>
      <c r="F326" s="244" t="s">
        <v>351</v>
      </c>
      <c r="G326" s="241"/>
      <c r="H326" s="243" t="s">
        <v>1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0" t="s">
        <v>180</v>
      </c>
      <c r="AU326" s="250" t="s">
        <v>85</v>
      </c>
      <c r="AV326" s="13" t="s">
        <v>83</v>
      </c>
      <c r="AW326" s="13" t="s">
        <v>33</v>
      </c>
      <c r="AX326" s="13" t="s">
        <v>76</v>
      </c>
      <c r="AY326" s="250" t="s">
        <v>172</v>
      </c>
    </row>
    <row r="327" s="14" customFormat="1">
      <c r="A327" s="14"/>
      <c r="B327" s="251"/>
      <c r="C327" s="252"/>
      <c r="D327" s="242" t="s">
        <v>180</v>
      </c>
      <c r="E327" s="253" t="s">
        <v>1</v>
      </c>
      <c r="F327" s="254" t="s">
        <v>392</v>
      </c>
      <c r="G327" s="252"/>
      <c r="H327" s="255">
        <v>0.71799999999999997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1" t="s">
        <v>180</v>
      </c>
      <c r="AU327" s="261" t="s">
        <v>85</v>
      </c>
      <c r="AV327" s="14" t="s">
        <v>85</v>
      </c>
      <c r="AW327" s="14" t="s">
        <v>33</v>
      </c>
      <c r="AX327" s="14" t="s">
        <v>76</v>
      </c>
      <c r="AY327" s="261" t="s">
        <v>172</v>
      </c>
    </row>
    <row r="328" s="15" customFormat="1">
      <c r="A328" s="15"/>
      <c r="B328" s="262"/>
      <c r="C328" s="263"/>
      <c r="D328" s="242" t="s">
        <v>180</v>
      </c>
      <c r="E328" s="264" t="s">
        <v>1</v>
      </c>
      <c r="F328" s="265" t="s">
        <v>185</v>
      </c>
      <c r="G328" s="263"/>
      <c r="H328" s="266">
        <v>1.4259999999999999</v>
      </c>
      <c r="I328" s="267"/>
      <c r="J328" s="263"/>
      <c r="K328" s="263"/>
      <c r="L328" s="268"/>
      <c r="M328" s="269"/>
      <c r="N328" s="270"/>
      <c r="O328" s="270"/>
      <c r="P328" s="270"/>
      <c r="Q328" s="270"/>
      <c r="R328" s="270"/>
      <c r="S328" s="270"/>
      <c r="T328" s="27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2" t="s">
        <v>180</v>
      </c>
      <c r="AU328" s="272" t="s">
        <v>85</v>
      </c>
      <c r="AV328" s="15" t="s">
        <v>106</v>
      </c>
      <c r="AW328" s="15" t="s">
        <v>33</v>
      </c>
      <c r="AX328" s="15" t="s">
        <v>83</v>
      </c>
      <c r="AY328" s="272" t="s">
        <v>172</v>
      </c>
    </row>
    <row r="329" s="2" customFormat="1" ht="14.4" customHeight="1">
      <c r="A329" s="39"/>
      <c r="B329" s="40"/>
      <c r="C329" s="227" t="s">
        <v>393</v>
      </c>
      <c r="D329" s="227" t="s">
        <v>174</v>
      </c>
      <c r="E329" s="228" t="s">
        <v>394</v>
      </c>
      <c r="F329" s="229" t="s">
        <v>395</v>
      </c>
      <c r="G329" s="230" t="s">
        <v>177</v>
      </c>
      <c r="H329" s="231">
        <v>4.0549999999999997</v>
      </c>
      <c r="I329" s="232"/>
      <c r="J329" s="233">
        <f>ROUND(I329*H329,2)</f>
        <v>0</v>
      </c>
      <c r="K329" s="229" t="s">
        <v>1</v>
      </c>
      <c r="L329" s="45"/>
      <c r="M329" s="234" t="s">
        <v>1</v>
      </c>
      <c r="N329" s="235" t="s">
        <v>41</v>
      </c>
      <c r="O329" s="92"/>
      <c r="P329" s="236">
        <f>O329*H329</f>
        <v>0</v>
      </c>
      <c r="Q329" s="236">
        <v>0.061780000000000002</v>
      </c>
      <c r="R329" s="236">
        <f>Q329*H329</f>
        <v>0.25051790000000002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106</v>
      </c>
      <c r="AT329" s="238" t="s">
        <v>174</v>
      </c>
      <c r="AU329" s="238" t="s">
        <v>85</v>
      </c>
      <c r="AY329" s="18" t="s">
        <v>172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83</v>
      </c>
      <c r="BK329" s="239">
        <f>ROUND(I329*H329,2)</f>
        <v>0</v>
      </c>
      <c r="BL329" s="18" t="s">
        <v>106</v>
      </c>
      <c r="BM329" s="238" t="s">
        <v>396</v>
      </c>
    </row>
    <row r="330" s="13" customFormat="1">
      <c r="A330" s="13"/>
      <c r="B330" s="240"/>
      <c r="C330" s="241"/>
      <c r="D330" s="242" t="s">
        <v>180</v>
      </c>
      <c r="E330" s="243" t="s">
        <v>1</v>
      </c>
      <c r="F330" s="244" t="s">
        <v>335</v>
      </c>
      <c r="G330" s="241"/>
      <c r="H330" s="243" t="s">
        <v>1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180</v>
      </c>
      <c r="AU330" s="250" t="s">
        <v>85</v>
      </c>
      <c r="AV330" s="13" t="s">
        <v>83</v>
      </c>
      <c r="AW330" s="13" t="s">
        <v>33</v>
      </c>
      <c r="AX330" s="13" t="s">
        <v>76</v>
      </c>
      <c r="AY330" s="250" t="s">
        <v>172</v>
      </c>
    </row>
    <row r="331" s="14" customFormat="1">
      <c r="A331" s="14"/>
      <c r="B331" s="251"/>
      <c r="C331" s="252"/>
      <c r="D331" s="242" t="s">
        <v>180</v>
      </c>
      <c r="E331" s="253" t="s">
        <v>1</v>
      </c>
      <c r="F331" s="254" t="s">
        <v>397</v>
      </c>
      <c r="G331" s="252"/>
      <c r="H331" s="255">
        <v>4.0549999999999997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180</v>
      </c>
      <c r="AU331" s="261" t="s">
        <v>85</v>
      </c>
      <c r="AV331" s="14" t="s">
        <v>85</v>
      </c>
      <c r="AW331" s="14" t="s">
        <v>33</v>
      </c>
      <c r="AX331" s="14" t="s">
        <v>76</v>
      </c>
      <c r="AY331" s="261" t="s">
        <v>172</v>
      </c>
    </row>
    <row r="332" s="15" customFormat="1">
      <c r="A332" s="15"/>
      <c r="B332" s="262"/>
      <c r="C332" s="263"/>
      <c r="D332" s="242" t="s">
        <v>180</v>
      </c>
      <c r="E332" s="264" t="s">
        <v>1</v>
      </c>
      <c r="F332" s="265" t="s">
        <v>185</v>
      </c>
      <c r="G332" s="263"/>
      <c r="H332" s="266">
        <v>4.0549999999999997</v>
      </c>
      <c r="I332" s="267"/>
      <c r="J332" s="263"/>
      <c r="K332" s="263"/>
      <c r="L332" s="268"/>
      <c r="M332" s="269"/>
      <c r="N332" s="270"/>
      <c r="O332" s="270"/>
      <c r="P332" s="270"/>
      <c r="Q332" s="270"/>
      <c r="R332" s="270"/>
      <c r="S332" s="270"/>
      <c r="T332" s="27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2" t="s">
        <v>180</v>
      </c>
      <c r="AU332" s="272" t="s">
        <v>85</v>
      </c>
      <c r="AV332" s="15" t="s">
        <v>106</v>
      </c>
      <c r="AW332" s="15" t="s">
        <v>33</v>
      </c>
      <c r="AX332" s="15" t="s">
        <v>83</v>
      </c>
      <c r="AY332" s="272" t="s">
        <v>172</v>
      </c>
    </row>
    <row r="333" s="2" customFormat="1" ht="37.8" customHeight="1">
      <c r="A333" s="39"/>
      <c r="B333" s="40"/>
      <c r="C333" s="227" t="s">
        <v>398</v>
      </c>
      <c r="D333" s="227" t="s">
        <v>174</v>
      </c>
      <c r="E333" s="228" t="s">
        <v>399</v>
      </c>
      <c r="F333" s="229" t="s">
        <v>400</v>
      </c>
      <c r="G333" s="230" t="s">
        <v>177</v>
      </c>
      <c r="H333" s="231">
        <v>5.5220000000000002</v>
      </c>
      <c r="I333" s="232"/>
      <c r="J333" s="233">
        <f>ROUND(I333*H333,2)</f>
        <v>0</v>
      </c>
      <c r="K333" s="229" t="s">
        <v>178</v>
      </c>
      <c r="L333" s="45"/>
      <c r="M333" s="234" t="s">
        <v>1</v>
      </c>
      <c r="N333" s="235" t="s">
        <v>41</v>
      </c>
      <c r="O333" s="92"/>
      <c r="P333" s="236">
        <f>O333*H333</f>
        <v>0</v>
      </c>
      <c r="Q333" s="236">
        <v>0.079909999999999995</v>
      </c>
      <c r="R333" s="236">
        <f>Q333*H333</f>
        <v>0.44126302000000001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106</v>
      </c>
      <c r="AT333" s="238" t="s">
        <v>174</v>
      </c>
      <c r="AU333" s="238" t="s">
        <v>85</v>
      </c>
      <c r="AY333" s="18" t="s">
        <v>172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83</v>
      </c>
      <c r="BK333" s="239">
        <f>ROUND(I333*H333,2)</f>
        <v>0</v>
      </c>
      <c r="BL333" s="18" t="s">
        <v>106</v>
      </c>
      <c r="BM333" s="238" t="s">
        <v>401</v>
      </c>
    </row>
    <row r="334" s="13" customFormat="1">
      <c r="A334" s="13"/>
      <c r="B334" s="240"/>
      <c r="C334" s="241"/>
      <c r="D334" s="242" t="s">
        <v>180</v>
      </c>
      <c r="E334" s="243" t="s">
        <v>1</v>
      </c>
      <c r="F334" s="244" t="s">
        <v>341</v>
      </c>
      <c r="G334" s="241"/>
      <c r="H334" s="243" t="s">
        <v>1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0" t="s">
        <v>180</v>
      </c>
      <c r="AU334" s="250" t="s">
        <v>85</v>
      </c>
      <c r="AV334" s="13" t="s">
        <v>83</v>
      </c>
      <c r="AW334" s="13" t="s">
        <v>33</v>
      </c>
      <c r="AX334" s="13" t="s">
        <v>76</v>
      </c>
      <c r="AY334" s="250" t="s">
        <v>172</v>
      </c>
    </row>
    <row r="335" s="14" customFormat="1">
      <c r="A335" s="14"/>
      <c r="B335" s="251"/>
      <c r="C335" s="252"/>
      <c r="D335" s="242" t="s">
        <v>180</v>
      </c>
      <c r="E335" s="253" t="s">
        <v>1</v>
      </c>
      <c r="F335" s="254" t="s">
        <v>402</v>
      </c>
      <c r="G335" s="252"/>
      <c r="H335" s="255">
        <v>5.5220000000000002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1" t="s">
        <v>180</v>
      </c>
      <c r="AU335" s="261" t="s">
        <v>85</v>
      </c>
      <c r="AV335" s="14" t="s">
        <v>85</v>
      </c>
      <c r="AW335" s="14" t="s">
        <v>33</v>
      </c>
      <c r="AX335" s="14" t="s">
        <v>76</v>
      </c>
      <c r="AY335" s="261" t="s">
        <v>172</v>
      </c>
    </row>
    <row r="336" s="15" customFormat="1">
      <c r="A336" s="15"/>
      <c r="B336" s="262"/>
      <c r="C336" s="263"/>
      <c r="D336" s="242" t="s">
        <v>180</v>
      </c>
      <c r="E336" s="264" t="s">
        <v>1</v>
      </c>
      <c r="F336" s="265" t="s">
        <v>185</v>
      </c>
      <c r="G336" s="263"/>
      <c r="H336" s="266">
        <v>5.5220000000000002</v>
      </c>
      <c r="I336" s="267"/>
      <c r="J336" s="263"/>
      <c r="K336" s="263"/>
      <c r="L336" s="268"/>
      <c r="M336" s="269"/>
      <c r="N336" s="270"/>
      <c r="O336" s="270"/>
      <c r="P336" s="270"/>
      <c r="Q336" s="270"/>
      <c r="R336" s="270"/>
      <c r="S336" s="270"/>
      <c r="T336" s="27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2" t="s">
        <v>180</v>
      </c>
      <c r="AU336" s="272" t="s">
        <v>85</v>
      </c>
      <c r="AV336" s="15" t="s">
        <v>106</v>
      </c>
      <c r="AW336" s="15" t="s">
        <v>33</v>
      </c>
      <c r="AX336" s="15" t="s">
        <v>83</v>
      </c>
      <c r="AY336" s="272" t="s">
        <v>172</v>
      </c>
    </row>
    <row r="337" s="2" customFormat="1" ht="37.8" customHeight="1">
      <c r="A337" s="39"/>
      <c r="B337" s="40"/>
      <c r="C337" s="227" t="s">
        <v>403</v>
      </c>
      <c r="D337" s="227" t="s">
        <v>174</v>
      </c>
      <c r="E337" s="228" t="s">
        <v>404</v>
      </c>
      <c r="F337" s="229" t="s">
        <v>405</v>
      </c>
      <c r="G337" s="230" t="s">
        <v>177</v>
      </c>
      <c r="H337" s="231">
        <v>2.1389999999999998</v>
      </c>
      <c r="I337" s="232"/>
      <c r="J337" s="233">
        <f>ROUND(I337*H337,2)</f>
        <v>0</v>
      </c>
      <c r="K337" s="229" t="s">
        <v>178</v>
      </c>
      <c r="L337" s="45"/>
      <c r="M337" s="234" t="s">
        <v>1</v>
      </c>
      <c r="N337" s="235" t="s">
        <v>41</v>
      </c>
      <c r="O337" s="92"/>
      <c r="P337" s="236">
        <f>O337*H337</f>
        <v>0</v>
      </c>
      <c r="Q337" s="236">
        <v>0.0084100000000000008</v>
      </c>
      <c r="R337" s="236">
        <f>Q337*H337</f>
        <v>0.01798899</v>
      </c>
      <c r="S337" s="236">
        <v>0</v>
      </c>
      <c r="T337" s="23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8" t="s">
        <v>106</v>
      </c>
      <c r="AT337" s="238" t="s">
        <v>174</v>
      </c>
      <c r="AU337" s="238" t="s">
        <v>85</v>
      </c>
      <c r="AY337" s="18" t="s">
        <v>172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8" t="s">
        <v>83</v>
      </c>
      <c r="BK337" s="239">
        <f>ROUND(I337*H337,2)</f>
        <v>0</v>
      </c>
      <c r="BL337" s="18" t="s">
        <v>106</v>
      </c>
      <c r="BM337" s="238" t="s">
        <v>406</v>
      </c>
    </row>
    <row r="338" s="13" customFormat="1">
      <c r="A338" s="13"/>
      <c r="B338" s="240"/>
      <c r="C338" s="241"/>
      <c r="D338" s="242" t="s">
        <v>180</v>
      </c>
      <c r="E338" s="243" t="s">
        <v>1</v>
      </c>
      <c r="F338" s="244" t="s">
        <v>350</v>
      </c>
      <c r="G338" s="241"/>
      <c r="H338" s="243" t="s">
        <v>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0" t="s">
        <v>180</v>
      </c>
      <c r="AU338" s="250" t="s">
        <v>85</v>
      </c>
      <c r="AV338" s="13" t="s">
        <v>83</v>
      </c>
      <c r="AW338" s="13" t="s">
        <v>33</v>
      </c>
      <c r="AX338" s="13" t="s">
        <v>76</v>
      </c>
      <c r="AY338" s="250" t="s">
        <v>172</v>
      </c>
    </row>
    <row r="339" s="13" customFormat="1">
      <c r="A339" s="13"/>
      <c r="B339" s="240"/>
      <c r="C339" s="241"/>
      <c r="D339" s="242" t="s">
        <v>180</v>
      </c>
      <c r="E339" s="243" t="s">
        <v>1</v>
      </c>
      <c r="F339" s="244" t="s">
        <v>362</v>
      </c>
      <c r="G339" s="241"/>
      <c r="H339" s="243" t="s">
        <v>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180</v>
      </c>
      <c r="AU339" s="250" t="s">
        <v>85</v>
      </c>
      <c r="AV339" s="13" t="s">
        <v>83</v>
      </c>
      <c r="AW339" s="13" t="s">
        <v>33</v>
      </c>
      <c r="AX339" s="13" t="s">
        <v>76</v>
      </c>
      <c r="AY339" s="250" t="s">
        <v>172</v>
      </c>
    </row>
    <row r="340" s="14" customFormat="1">
      <c r="A340" s="14"/>
      <c r="B340" s="251"/>
      <c r="C340" s="252"/>
      <c r="D340" s="242" t="s">
        <v>180</v>
      </c>
      <c r="E340" s="253" t="s">
        <v>1</v>
      </c>
      <c r="F340" s="254" t="s">
        <v>407</v>
      </c>
      <c r="G340" s="252"/>
      <c r="H340" s="255">
        <v>1.0629999999999999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180</v>
      </c>
      <c r="AU340" s="261" t="s">
        <v>85</v>
      </c>
      <c r="AV340" s="14" t="s">
        <v>85</v>
      </c>
      <c r="AW340" s="14" t="s">
        <v>33</v>
      </c>
      <c r="AX340" s="14" t="s">
        <v>76</v>
      </c>
      <c r="AY340" s="261" t="s">
        <v>172</v>
      </c>
    </row>
    <row r="341" s="13" customFormat="1">
      <c r="A341" s="13"/>
      <c r="B341" s="240"/>
      <c r="C341" s="241"/>
      <c r="D341" s="242" t="s">
        <v>180</v>
      </c>
      <c r="E341" s="243" t="s">
        <v>1</v>
      </c>
      <c r="F341" s="244" t="s">
        <v>351</v>
      </c>
      <c r="G341" s="241"/>
      <c r="H341" s="243" t="s">
        <v>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0" t="s">
        <v>180</v>
      </c>
      <c r="AU341" s="250" t="s">
        <v>85</v>
      </c>
      <c r="AV341" s="13" t="s">
        <v>83</v>
      </c>
      <c r="AW341" s="13" t="s">
        <v>33</v>
      </c>
      <c r="AX341" s="13" t="s">
        <v>76</v>
      </c>
      <c r="AY341" s="250" t="s">
        <v>172</v>
      </c>
    </row>
    <row r="342" s="14" customFormat="1">
      <c r="A342" s="14"/>
      <c r="B342" s="251"/>
      <c r="C342" s="252"/>
      <c r="D342" s="242" t="s">
        <v>180</v>
      </c>
      <c r="E342" s="253" t="s">
        <v>1</v>
      </c>
      <c r="F342" s="254" t="s">
        <v>408</v>
      </c>
      <c r="G342" s="252"/>
      <c r="H342" s="255">
        <v>1.0760000000000001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180</v>
      </c>
      <c r="AU342" s="261" t="s">
        <v>85</v>
      </c>
      <c r="AV342" s="14" t="s">
        <v>85</v>
      </c>
      <c r="AW342" s="14" t="s">
        <v>33</v>
      </c>
      <c r="AX342" s="14" t="s">
        <v>76</v>
      </c>
      <c r="AY342" s="261" t="s">
        <v>172</v>
      </c>
    </row>
    <row r="343" s="15" customFormat="1">
      <c r="A343" s="15"/>
      <c r="B343" s="262"/>
      <c r="C343" s="263"/>
      <c r="D343" s="242" t="s">
        <v>180</v>
      </c>
      <c r="E343" s="264" t="s">
        <v>1</v>
      </c>
      <c r="F343" s="265" t="s">
        <v>185</v>
      </c>
      <c r="G343" s="263"/>
      <c r="H343" s="266">
        <v>2.1389999999999998</v>
      </c>
      <c r="I343" s="267"/>
      <c r="J343" s="263"/>
      <c r="K343" s="263"/>
      <c r="L343" s="268"/>
      <c r="M343" s="269"/>
      <c r="N343" s="270"/>
      <c r="O343" s="270"/>
      <c r="P343" s="270"/>
      <c r="Q343" s="270"/>
      <c r="R343" s="270"/>
      <c r="S343" s="270"/>
      <c r="T343" s="27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2" t="s">
        <v>180</v>
      </c>
      <c r="AU343" s="272" t="s">
        <v>85</v>
      </c>
      <c r="AV343" s="15" t="s">
        <v>106</v>
      </c>
      <c r="AW343" s="15" t="s">
        <v>33</v>
      </c>
      <c r="AX343" s="15" t="s">
        <v>83</v>
      </c>
      <c r="AY343" s="272" t="s">
        <v>172</v>
      </c>
    </row>
    <row r="344" s="2" customFormat="1" ht="37.8" customHeight="1">
      <c r="A344" s="39"/>
      <c r="B344" s="40"/>
      <c r="C344" s="227" t="s">
        <v>409</v>
      </c>
      <c r="D344" s="227" t="s">
        <v>174</v>
      </c>
      <c r="E344" s="228" t="s">
        <v>410</v>
      </c>
      <c r="F344" s="229" t="s">
        <v>411</v>
      </c>
      <c r="G344" s="230" t="s">
        <v>177</v>
      </c>
      <c r="H344" s="231">
        <v>1.702</v>
      </c>
      <c r="I344" s="232"/>
      <c r="J344" s="233">
        <f>ROUND(I344*H344,2)</f>
        <v>0</v>
      </c>
      <c r="K344" s="229" t="s">
        <v>178</v>
      </c>
      <c r="L344" s="45"/>
      <c r="M344" s="234" t="s">
        <v>1</v>
      </c>
      <c r="N344" s="235" t="s">
        <v>41</v>
      </c>
      <c r="O344" s="92"/>
      <c r="P344" s="236">
        <f>O344*H344</f>
        <v>0</v>
      </c>
      <c r="Q344" s="236">
        <v>0.26723000000000002</v>
      </c>
      <c r="R344" s="236">
        <f>Q344*H344</f>
        <v>0.45482546000000001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106</v>
      </c>
      <c r="AT344" s="238" t="s">
        <v>174</v>
      </c>
      <c r="AU344" s="238" t="s">
        <v>85</v>
      </c>
      <c r="AY344" s="18" t="s">
        <v>172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83</v>
      </c>
      <c r="BK344" s="239">
        <f>ROUND(I344*H344,2)</f>
        <v>0</v>
      </c>
      <c r="BL344" s="18" t="s">
        <v>106</v>
      </c>
      <c r="BM344" s="238" t="s">
        <v>412</v>
      </c>
    </row>
    <row r="345" s="13" customFormat="1">
      <c r="A345" s="13"/>
      <c r="B345" s="240"/>
      <c r="C345" s="241"/>
      <c r="D345" s="242" t="s">
        <v>180</v>
      </c>
      <c r="E345" s="243" t="s">
        <v>1</v>
      </c>
      <c r="F345" s="244" t="s">
        <v>335</v>
      </c>
      <c r="G345" s="241"/>
      <c r="H345" s="243" t="s">
        <v>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180</v>
      </c>
      <c r="AU345" s="250" t="s">
        <v>85</v>
      </c>
      <c r="AV345" s="13" t="s">
        <v>83</v>
      </c>
      <c r="AW345" s="13" t="s">
        <v>33</v>
      </c>
      <c r="AX345" s="13" t="s">
        <v>76</v>
      </c>
      <c r="AY345" s="250" t="s">
        <v>172</v>
      </c>
    </row>
    <row r="346" s="14" customFormat="1">
      <c r="A346" s="14"/>
      <c r="B346" s="251"/>
      <c r="C346" s="252"/>
      <c r="D346" s="242" t="s">
        <v>180</v>
      </c>
      <c r="E346" s="253" t="s">
        <v>1</v>
      </c>
      <c r="F346" s="254" t="s">
        <v>413</v>
      </c>
      <c r="G346" s="252"/>
      <c r="H346" s="255">
        <v>0.82699999999999996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180</v>
      </c>
      <c r="AU346" s="261" t="s">
        <v>85</v>
      </c>
      <c r="AV346" s="14" t="s">
        <v>85</v>
      </c>
      <c r="AW346" s="14" t="s">
        <v>33</v>
      </c>
      <c r="AX346" s="14" t="s">
        <v>76</v>
      </c>
      <c r="AY346" s="261" t="s">
        <v>172</v>
      </c>
    </row>
    <row r="347" s="13" customFormat="1">
      <c r="A347" s="13"/>
      <c r="B347" s="240"/>
      <c r="C347" s="241"/>
      <c r="D347" s="242" t="s">
        <v>180</v>
      </c>
      <c r="E347" s="243" t="s">
        <v>1</v>
      </c>
      <c r="F347" s="244" t="s">
        <v>341</v>
      </c>
      <c r="G347" s="241"/>
      <c r="H347" s="243" t="s">
        <v>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180</v>
      </c>
      <c r="AU347" s="250" t="s">
        <v>85</v>
      </c>
      <c r="AV347" s="13" t="s">
        <v>83</v>
      </c>
      <c r="AW347" s="13" t="s">
        <v>33</v>
      </c>
      <c r="AX347" s="13" t="s">
        <v>76</v>
      </c>
      <c r="AY347" s="250" t="s">
        <v>172</v>
      </c>
    </row>
    <row r="348" s="14" customFormat="1">
      <c r="A348" s="14"/>
      <c r="B348" s="251"/>
      <c r="C348" s="252"/>
      <c r="D348" s="242" t="s">
        <v>180</v>
      </c>
      <c r="E348" s="253" t="s">
        <v>1</v>
      </c>
      <c r="F348" s="254" t="s">
        <v>414</v>
      </c>
      <c r="G348" s="252"/>
      <c r="H348" s="255">
        <v>0.875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180</v>
      </c>
      <c r="AU348" s="261" t="s">
        <v>85</v>
      </c>
      <c r="AV348" s="14" t="s">
        <v>85</v>
      </c>
      <c r="AW348" s="14" t="s">
        <v>33</v>
      </c>
      <c r="AX348" s="14" t="s">
        <v>76</v>
      </c>
      <c r="AY348" s="261" t="s">
        <v>172</v>
      </c>
    </row>
    <row r="349" s="15" customFormat="1">
      <c r="A349" s="15"/>
      <c r="B349" s="262"/>
      <c r="C349" s="263"/>
      <c r="D349" s="242" t="s">
        <v>180</v>
      </c>
      <c r="E349" s="264" t="s">
        <v>1</v>
      </c>
      <c r="F349" s="265" t="s">
        <v>185</v>
      </c>
      <c r="G349" s="263"/>
      <c r="H349" s="266">
        <v>1.702</v>
      </c>
      <c r="I349" s="267"/>
      <c r="J349" s="263"/>
      <c r="K349" s="263"/>
      <c r="L349" s="268"/>
      <c r="M349" s="269"/>
      <c r="N349" s="270"/>
      <c r="O349" s="270"/>
      <c r="P349" s="270"/>
      <c r="Q349" s="270"/>
      <c r="R349" s="270"/>
      <c r="S349" s="270"/>
      <c r="T349" s="271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2" t="s">
        <v>180</v>
      </c>
      <c r="AU349" s="272" t="s">
        <v>85</v>
      </c>
      <c r="AV349" s="15" t="s">
        <v>106</v>
      </c>
      <c r="AW349" s="15" t="s">
        <v>33</v>
      </c>
      <c r="AX349" s="15" t="s">
        <v>83</v>
      </c>
      <c r="AY349" s="272" t="s">
        <v>172</v>
      </c>
    </row>
    <row r="350" s="12" customFormat="1" ht="22.8" customHeight="1">
      <c r="A350" s="12"/>
      <c r="B350" s="211"/>
      <c r="C350" s="212"/>
      <c r="D350" s="213" t="s">
        <v>75</v>
      </c>
      <c r="E350" s="225" t="s">
        <v>106</v>
      </c>
      <c r="F350" s="225" t="s">
        <v>415</v>
      </c>
      <c r="G350" s="212"/>
      <c r="H350" s="212"/>
      <c r="I350" s="215"/>
      <c r="J350" s="226">
        <f>BK350</f>
        <v>0</v>
      </c>
      <c r="K350" s="212"/>
      <c r="L350" s="217"/>
      <c r="M350" s="218"/>
      <c r="N350" s="219"/>
      <c r="O350" s="219"/>
      <c r="P350" s="220">
        <f>SUM(P351:P357)</f>
        <v>0</v>
      </c>
      <c r="Q350" s="219"/>
      <c r="R350" s="220">
        <f>SUM(R351:R357)</f>
        <v>0.18224000000000001</v>
      </c>
      <c r="S350" s="219"/>
      <c r="T350" s="221">
        <f>SUM(T351:T357)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22" t="s">
        <v>83</v>
      </c>
      <c r="AT350" s="223" t="s">
        <v>75</v>
      </c>
      <c r="AU350" s="223" t="s">
        <v>83</v>
      </c>
      <c r="AY350" s="222" t="s">
        <v>172</v>
      </c>
      <c r="BK350" s="224">
        <f>SUM(BK351:BK357)</f>
        <v>0</v>
      </c>
    </row>
    <row r="351" s="2" customFormat="1" ht="37.8" customHeight="1">
      <c r="A351" s="39"/>
      <c r="B351" s="40"/>
      <c r="C351" s="227" t="s">
        <v>416</v>
      </c>
      <c r="D351" s="227" t="s">
        <v>174</v>
      </c>
      <c r="E351" s="228" t="s">
        <v>417</v>
      </c>
      <c r="F351" s="229" t="s">
        <v>418</v>
      </c>
      <c r="G351" s="230" t="s">
        <v>301</v>
      </c>
      <c r="H351" s="231">
        <v>8</v>
      </c>
      <c r="I351" s="232"/>
      <c r="J351" s="233">
        <f>ROUND(I351*H351,2)</f>
        <v>0</v>
      </c>
      <c r="K351" s="229" t="s">
        <v>178</v>
      </c>
      <c r="L351" s="45"/>
      <c r="M351" s="234" t="s">
        <v>1</v>
      </c>
      <c r="N351" s="235" t="s">
        <v>41</v>
      </c>
      <c r="O351" s="92"/>
      <c r="P351" s="236">
        <f>O351*H351</f>
        <v>0</v>
      </c>
      <c r="Q351" s="236">
        <v>0.022780000000000002</v>
      </c>
      <c r="R351" s="236">
        <f>Q351*H351</f>
        <v>0.18224000000000001</v>
      </c>
      <c r="S351" s="236">
        <v>0</v>
      </c>
      <c r="T351" s="23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8" t="s">
        <v>106</v>
      </c>
      <c r="AT351" s="238" t="s">
        <v>174</v>
      </c>
      <c r="AU351" s="238" t="s">
        <v>85</v>
      </c>
      <c r="AY351" s="18" t="s">
        <v>172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8" t="s">
        <v>83</v>
      </c>
      <c r="BK351" s="239">
        <f>ROUND(I351*H351,2)</f>
        <v>0</v>
      </c>
      <c r="BL351" s="18" t="s">
        <v>106</v>
      </c>
      <c r="BM351" s="238" t="s">
        <v>419</v>
      </c>
    </row>
    <row r="352" s="13" customFormat="1">
      <c r="A352" s="13"/>
      <c r="B352" s="240"/>
      <c r="C352" s="241"/>
      <c r="D352" s="242" t="s">
        <v>180</v>
      </c>
      <c r="E352" s="243" t="s">
        <v>1</v>
      </c>
      <c r="F352" s="244" t="s">
        <v>350</v>
      </c>
      <c r="G352" s="241"/>
      <c r="H352" s="243" t="s">
        <v>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0" t="s">
        <v>180</v>
      </c>
      <c r="AU352" s="250" t="s">
        <v>85</v>
      </c>
      <c r="AV352" s="13" t="s">
        <v>83</v>
      </c>
      <c r="AW352" s="13" t="s">
        <v>33</v>
      </c>
      <c r="AX352" s="13" t="s">
        <v>76</v>
      </c>
      <c r="AY352" s="250" t="s">
        <v>172</v>
      </c>
    </row>
    <row r="353" s="13" customFormat="1">
      <c r="A353" s="13"/>
      <c r="B353" s="240"/>
      <c r="C353" s="241"/>
      <c r="D353" s="242" t="s">
        <v>180</v>
      </c>
      <c r="E353" s="243" t="s">
        <v>1</v>
      </c>
      <c r="F353" s="244" t="s">
        <v>362</v>
      </c>
      <c r="G353" s="241"/>
      <c r="H353" s="243" t="s">
        <v>1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0" t="s">
        <v>180</v>
      </c>
      <c r="AU353" s="250" t="s">
        <v>85</v>
      </c>
      <c r="AV353" s="13" t="s">
        <v>83</v>
      </c>
      <c r="AW353" s="13" t="s">
        <v>33</v>
      </c>
      <c r="AX353" s="13" t="s">
        <v>76</v>
      </c>
      <c r="AY353" s="250" t="s">
        <v>172</v>
      </c>
    </row>
    <row r="354" s="14" customFormat="1">
      <c r="A354" s="14"/>
      <c r="B354" s="251"/>
      <c r="C354" s="252"/>
      <c r="D354" s="242" t="s">
        <v>180</v>
      </c>
      <c r="E354" s="253" t="s">
        <v>1</v>
      </c>
      <c r="F354" s="254" t="s">
        <v>85</v>
      </c>
      <c r="G354" s="252"/>
      <c r="H354" s="255">
        <v>2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180</v>
      </c>
      <c r="AU354" s="261" t="s">
        <v>85</v>
      </c>
      <c r="AV354" s="14" t="s">
        <v>85</v>
      </c>
      <c r="AW354" s="14" t="s">
        <v>33</v>
      </c>
      <c r="AX354" s="14" t="s">
        <v>76</v>
      </c>
      <c r="AY354" s="261" t="s">
        <v>172</v>
      </c>
    </row>
    <row r="355" s="13" customFormat="1">
      <c r="A355" s="13"/>
      <c r="B355" s="240"/>
      <c r="C355" s="241"/>
      <c r="D355" s="242" t="s">
        <v>180</v>
      </c>
      <c r="E355" s="243" t="s">
        <v>1</v>
      </c>
      <c r="F355" s="244" t="s">
        <v>351</v>
      </c>
      <c r="G355" s="241"/>
      <c r="H355" s="243" t="s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180</v>
      </c>
      <c r="AU355" s="250" t="s">
        <v>85</v>
      </c>
      <c r="AV355" s="13" t="s">
        <v>83</v>
      </c>
      <c r="AW355" s="13" t="s">
        <v>33</v>
      </c>
      <c r="AX355" s="13" t="s">
        <v>76</v>
      </c>
      <c r="AY355" s="250" t="s">
        <v>172</v>
      </c>
    </row>
    <row r="356" s="14" customFormat="1">
      <c r="A356" s="14"/>
      <c r="B356" s="251"/>
      <c r="C356" s="252"/>
      <c r="D356" s="242" t="s">
        <v>180</v>
      </c>
      <c r="E356" s="253" t="s">
        <v>1</v>
      </c>
      <c r="F356" s="254" t="s">
        <v>420</v>
      </c>
      <c r="G356" s="252"/>
      <c r="H356" s="255">
        <v>6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180</v>
      </c>
      <c r="AU356" s="261" t="s">
        <v>85</v>
      </c>
      <c r="AV356" s="14" t="s">
        <v>85</v>
      </c>
      <c r="AW356" s="14" t="s">
        <v>33</v>
      </c>
      <c r="AX356" s="14" t="s">
        <v>76</v>
      </c>
      <c r="AY356" s="261" t="s">
        <v>172</v>
      </c>
    </row>
    <row r="357" s="15" customFormat="1">
      <c r="A357" s="15"/>
      <c r="B357" s="262"/>
      <c r="C357" s="263"/>
      <c r="D357" s="242" t="s">
        <v>180</v>
      </c>
      <c r="E357" s="264" t="s">
        <v>1</v>
      </c>
      <c r="F357" s="265" t="s">
        <v>185</v>
      </c>
      <c r="G357" s="263"/>
      <c r="H357" s="266">
        <v>8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2" t="s">
        <v>180</v>
      </c>
      <c r="AU357" s="272" t="s">
        <v>85</v>
      </c>
      <c r="AV357" s="15" t="s">
        <v>106</v>
      </c>
      <c r="AW357" s="15" t="s">
        <v>33</v>
      </c>
      <c r="AX357" s="15" t="s">
        <v>83</v>
      </c>
      <c r="AY357" s="272" t="s">
        <v>172</v>
      </c>
    </row>
    <row r="358" s="12" customFormat="1" ht="22.8" customHeight="1">
      <c r="A358" s="12"/>
      <c r="B358" s="211"/>
      <c r="C358" s="212"/>
      <c r="D358" s="213" t="s">
        <v>75</v>
      </c>
      <c r="E358" s="225" t="s">
        <v>111</v>
      </c>
      <c r="F358" s="225" t="s">
        <v>421</v>
      </c>
      <c r="G358" s="212"/>
      <c r="H358" s="212"/>
      <c r="I358" s="215"/>
      <c r="J358" s="226">
        <f>BK358</f>
        <v>0</v>
      </c>
      <c r="K358" s="212"/>
      <c r="L358" s="217"/>
      <c r="M358" s="218"/>
      <c r="N358" s="219"/>
      <c r="O358" s="219"/>
      <c r="P358" s="220">
        <f>SUM(P359:P413)</f>
        <v>0</v>
      </c>
      <c r="Q358" s="219"/>
      <c r="R358" s="220">
        <f>SUM(R359:R413)</f>
        <v>27.049145509999999</v>
      </c>
      <c r="S358" s="219"/>
      <c r="T358" s="221">
        <f>SUM(T359:T413)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2" t="s">
        <v>83</v>
      </c>
      <c r="AT358" s="223" t="s">
        <v>75</v>
      </c>
      <c r="AU358" s="223" t="s">
        <v>83</v>
      </c>
      <c r="AY358" s="222" t="s">
        <v>172</v>
      </c>
      <c r="BK358" s="224">
        <f>SUM(BK359:BK413)</f>
        <v>0</v>
      </c>
    </row>
    <row r="359" s="2" customFormat="1" ht="37.8" customHeight="1">
      <c r="A359" s="39"/>
      <c r="B359" s="40"/>
      <c r="C359" s="227" t="s">
        <v>422</v>
      </c>
      <c r="D359" s="227" t="s">
        <v>174</v>
      </c>
      <c r="E359" s="228" t="s">
        <v>423</v>
      </c>
      <c r="F359" s="229" t="s">
        <v>424</v>
      </c>
      <c r="G359" s="230" t="s">
        <v>177</v>
      </c>
      <c r="H359" s="231">
        <v>24.806000000000001</v>
      </c>
      <c r="I359" s="232"/>
      <c r="J359" s="233">
        <f>ROUND(I359*H359,2)</f>
        <v>0</v>
      </c>
      <c r="K359" s="229" t="s">
        <v>178</v>
      </c>
      <c r="L359" s="45"/>
      <c r="M359" s="234" t="s">
        <v>1</v>
      </c>
      <c r="N359" s="235" t="s">
        <v>41</v>
      </c>
      <c r="O359" s="92"/>
      <c r="P359" s="236">
        <f>O359*H359</f>
        <v>0</v>
      </c>
      <c r="Q359" s="236">
        <v>0.00010000000000000001</v>
      </c>
      <c r="R359" s="236">
        <f>Q359*H359</f>
        <v>0.0024806000000000003</v>
      </c>
      <c r="S359" s="236">
        <v>0</v>
      </c>
      <c r="T359" s="23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8" t="s">
        <v>106</v>
      </c>
      <c r="AT359" s="238" t="s">
        <v>174</v>
      </c>
      <c r="AU359" s="238" t="s">
        <v>85</v>
      </c>
      <c r="AY359" s="18" t="s">
        <v>172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8" t="s">
        <v>83</v>
      </c>
      <c r="BK359" s="239">
        <f>ROUND(I359*H359,2)</f>
        <v>0</v>
      </c>
      <c r="BL359" s="18" t="s">
        <v>106</v>
      </c>
      <c r="BM359" s="238" t="s">
        <v>425</v>
      </c>
    </row>
    <row r="360" s="13" customFormat="1">
      <c r="A360" s="13"/>
      <c r="B360" s="240"/>
      <c r="C360" s="241"/>
      <c r="D360" s="242" t="s">
        <v>180</v>
      </c>
      <c r="E360" s="243" t="s">
        <v>1</v>
      </c>
      <c r="F360" s="244" t="s">
        <v>249</v>
      </c>
      <c r="G360" s="241"/>
      <c r="H360" s="243" t="s">
        <v>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0" t="s">
        <v>180</v>
      </c>
      <c r="AU360" s="250" t="s">
        <v>85</v>
      </c>
      <c r="AV360" s="13" t="s">
        <v>83</v>
      </c>
      <c r="AW360" s="13" t="s">
        <v>33</v>
      </c>
      <c r="AX360" s="13" t="s">
        <v>76</v>
      </c>
      <c r="AY360" s="250" t="s">
        <v>172</v>
      </c>
    </row>
    <row r="361" s="13" customFormat="1">
      <c r="A361" s="13"/>
      <c r="B361" s="240"/>
      <c r="C361" s="241"/>
      <c r="D361" s="242" t="s">
        <v>180</v>
      </c>
      <c r="E361" s="243" t="s">
        <v>1</v>
      </c>
      <c r="F361" s="244" t="s">
        <v>250</v>
      </c>
      <c r="G361" s="241"/>
      <c r="H361" s="243" t="s">
        <v>1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0" t="s">
        <v>180</v>
      </c>
      <c r="AU361" s="250" t="s">
        <v>85</v>
      </c>
      <c r="AV361" s="13" t="s">
        <v>83</v>
      </c>
      <c r="AW361" s="13" t="s">
        <v>33</v>
      </c>
      <c r="AX361" s="13" t="s">
        <v>76</v>
      </c>
      <c r="AY361" s="250" t="s">
        <v>172</v>
      </c>
    </row>
    <row r="362" s="14" customFormat="1">
      <c r="A362" s="14"/>
      <c r="B362" s="251"/>
      <c r="C362" s="252"/>
      <c r="D362" s="242" t="s">
        <v>180</v>
      </c>
      <c r="E362" s="253" t="s">
        <v>1</v>
      </c>
      <c r="F362" s="254" t="s">
        <v>269</v>
      </c>
      <c r="G362" s="252"/>
      <c r="H362" s="255">
        <v>24.806000000000001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1" t="s">
        <v>180</v>
      </c>
      <c r="AU362" s="261" t="s">
        <v>85</v>
      </c>
      <c r="AV362" s="14" t="s">
        <v>85</v>
      </c>
      <c r="AW362" s="14" t="s">
        <v>33</v>
      </c>
      <c r="AX362" s="14" t="s">
        <v>76</v>
      </c>
      <c r="AY362" s="261" t="s">
        <v>172</v>
      </c>
    </row>
    <row r="363" s="15" customFormat="1">
      <c r="A363" s="15"/>
      <c r="B363" s="262"/>
      <c r="C363" s="263"/>
      <c r="D363" s="242" t="s">
        <v>180</v>
      </c>
      <c r="E363" s="264" t="s">
        <v>1</v>
      </c>
      <c r="F363" s="265" t="s">
        <v>185</v>
      </c>
      <c r="G363" s="263"/>
      <c r="H363" s="266">
        <v>24.806000000000001</v>
      </c>
      <c r="I363" s="267"/>
      <c r="J363" s="263"/>
      <c r="K363" s="263"/>
      <c r="L363" s="268"/>
      <c r="M363" s="269"/>
      <c r="N363" s="270"/>
      <c r="O363" s="270"/>
      <c r="P363" s="270"/>
      <c r="Q363" s="270"/>
      <c r="R363" s="270"/>
      <c r="S363" s="270"/>
      <c r="T363" s="27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2" t="s">
        <v>180</v>
      </c>
      <c r="AU363" s="272" t="s">
        <v>85</v>
      </c>
      <c r="AV363" s="15" t="s">
        <v>106</v>
      </c>
      <c r="AW363" s="15" t="s">
        <v>33</v>
      </c>
      <c r="AX363" s="15" t="s">
        <v>83</v>
      </c>
      <c r="AY363" s="272" t="s">
        <v>172</v>
      </c>
    </row>
    <row r="364" s="2" customFormat="1" ht="24.15" customHeight="1">
      <c r="A364" s="39"/>
      <c r="B364" s="40"/>
      <c r="C364" s="284" t="s">
        <v>426</v>
      </c>
      <c r="D364" s="284" t="s">
        <v>259</v>
      </c>
      <c r="E364" s="285" t="s">
        <v>284</v>
      </c>
      <c r="F364" s="286" t="s">
        <v>285</v>
      </c>
      <c r="G364" s="287" t="s">
        <v>177</v>
      </c>
      <c r="H364" s="288">
        <v>28.527000000000001</v>
      </c>
      <c r="I364" s="289"/>
      <c r="J364" s="290">
        <f>ROUND(I364*H364,2)</f>
        <v>0</v>
      </c>
      <c r="K364" s="286" t="s">
        <v>178</v>
      </c>
      <c r="L364" s="291"/>
      <c r="M364" s="292" t="s">
        <v>1</v>
      </c>
      <c r="N364" s="293" t="s">
        <v>41</v>
      </c>
      <c r="O364" s="92"/>
      <c r="P364" s="236">
        <f>O364*H364</f>
        <v>0</v>
      </c>
      <c r="Q364" s="236">
        <v>0.00029999999999999997</v>
      </c>
      <c r="R364" s="236">
        <f>Q364*H364</f>
        <v>0.008558099999999999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216</v>
      </c>
      <c r="AT364" s="238" t="s">
        <v>259</v>
      </c>
      <c r="AU364" s="238" t="s">
        <v>85</v>
      </c>
      <c r="AY364" s="18" t="s">
        <v>172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83</v>
      </c>
      <c r="BK364" s="239">
        <f>ROUND(I364*H364,2)</f>
        <v>0</v>
      </c>
      <c r="BL364" s="18" t="s">
        <v>106</v>
      </c>
      <c r="BM364" s="238" t="s">
        <v>427</v>
      </c>
    </row>
    <row r="365" s="13" customFormat="1">
      <c r="A365" s="13"/>
      <c r="B365" s="240"/>
      <c r="C365" s="241"/>
      <c r="D365" s="242" t="s">
        <v>180</v>
      </c>
      <c r="E365" s="243" t="s">
        <v>1</v>
      </c>
      <c r="F365" s="244" t="s">
        <v>249</v>
      </c>
      <c r="G365" s="241"/>
      <c r="H365" s="243" t="s">
        <v>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180</v>
      </c>
      <c r="AU365" s="250" t="s">
        <v>85</v>
      </c>
      <c r="AV365" s="13" t="s">
        <v>83</v>
      </c>
      <c r="AW365" s="13" t="s">
        <v>33</v>
      </c>
      <c r="AX365" s="13" t="s">
        <v>76</v>
      </c>
      <c r="AY365" s="250" t="s">
        <v>172</v>
      </c>
    </row>
    <row r="366" s="13" customFormat="1">
      <c r="A366" s="13"/>
      <c r="B366" s="240"/>
      <c r="C366" s="241"/>
      <c r="D366" s="242" t="s">
        <v>180</v>
      </c>
      <c r="E366" s="243" t="s">
        <v>1</v>
      </c>
      <c r="F366" s="244" t="s">
        <v>250</v>
      </c>
      <c r="G366" s="241"/>
      <c r="H366" s="243" t="s">
        <v>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0" t="s">
        <v>180</v>
      </c>
      <c r="AU366" s="250" t="s">
        <v>85</v>
      </c>
      <c r="AV366" s="13" t="s">
        <v>83</v>
      </c>
      <c r="AW366" s="13" t="s">
        <v>33</v>
      </c>
      <c r="AX366" s="13" t="s">
        <v>76</v>
      </c>
      <c r="AY366" s="250" t="s">
        <v>172</v>
      </c>
    </row>
    <row r="367" s="14" customFormat="1">
      <c r="A367" s="14"/>
      <c r="B367" s="251"/>
      <c r="C367" s="252"/>
      <c r="D367" s="242" t="s">
        <v>180</v>
      </c>
      <c r="E367" s="253" t="s">
        <v>1</v>
      </c>
      <c r="F367" s="254" t="s">
        <v>428</v>
      </c>
      <c r="G367" s="252"/>
      <c r="H367" s="255">
        <v>28.527000000000001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1" t="s">
        <v>180</v>
      </c>
      <c r="AU367" s="261" t="s">
        <v>85</v>
      </c>
      <c r="AV367" s="14" t="s">
        <v>85</v>
      </c>
      <c r="AW367" s="14" t="s">
        <v>33</v>
      </c>
      <c r="AX367" s="14" t="s">
        <v>76</v>
      </c>
      <c r="AY367" s="261" t="s">
        <v>172</v>
      </c>
    </row>
    <row r="368" s="15" customFormat="1">
      <c r="A368" s="15"/>
      <c r="B368" s="262"/>
      <c r="C368" s="263"/>
      <c r="D368" s="242" t="s">
        <v>180</v>
      </c>
      <c r="E368" s="264" t="s">
        <v>1</v>
      </c>
      <c r="F368" s="265" t="s">
        <v>185</v>
      </c>
      <c r="G368" s="263"/>
      <c r="H368" s="266">
        <v>28.527000000000001</v>
      </c>
      <c r="I368" s="267"/>
      <c r="J368" s="263"/>
      <c r="K368" s="263"/>
      <c r="L368" s="268"/>
      <c r="M368" s="269"/>
      <c r="N368" s="270"/>
      <c r="O368" s="270"/>
      <c r="P368" s="270"/>
      <c r="Q368" s="270"/>
      <c r="R368" s="270"/>
      <c r="S368" s="270"/>
      <c r="T368" s="27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2" t="s">
        <v>180</v>
      </c>
      <c r="AU368" s="272" t="s">
        <v>85</v>
      </c>
      <c r="AV368" s="15" t="s">
        <v>106</v>
      </c>
      <c r="AW368" s="15" t="s">
        <v>33</v>
      </c>
      <c r="AX368" s="15" t="s">
        <v>83</v>
      </c>
      <c r="AY368" s="272" t="s">
        <v>172</v>
      </c>
    </row>
    <row r="369" s="2" customFormat="1" ht="14.4" customHeight="1">
      <c r="A369" s="39"/>
      <c r="B369" s="40"/>
      <c r="C369" s="227" t="s">
        <v>429</v>
      </c>
      <c r="D369" s="227" t="s">
        <v>174</v>
      </c>
      <c r="E369" s="228" t="s">
        <v>430</v>
      </c>
      <c r="F369" s="229" t="s">
        <v>431</v>
      </c>
      <c r="G369" s="230" t="s">
        <v>177</v>
      </c>
      <c r="H369" s="231">
        <v>2.2400000000000002</v>
      </c>
      <c r="I369" s="232"/>
      <c r="J369" s="233">
        <f>ROUND(I369*H369,2)</f>
        <v>0</v>
      </c>
      <c r="K369" s="229" t="s">
        <v>178</v>
      </c>
      <c r="L369" s="45"/>
      <c r="M369" s="234" t="s">
        <v>1</v>
      </c>
      <c r="N369" s="235" t="s">
        <v>41</v>
      </c>
      <c r="O369" s="92"/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8" t="s">
        <v>106</v>
      </c>
      <c r="AT369" s="238" t="s">
        <v>174</v>
      </c>
      <c r="AU369" s="238" t="s">
        <v>85</v>
      </c>
      <c r="AY369" s="18" t="s">
        <v>172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8" t="s">
        <v>83</v>
      </c>
      <c r="BK369" s="239">
        <f>ROUND(I369*H369,2)</f>
        <v>0</v>
      </c>
      <c r="BL369" s="18" t="s">
        <v>106</v>
      </c>
      <c r="BM369" s="238" t="s">
        <v>432</v>
      </c>
    </row>
    <row r="370" s="14" customFormat="1">
      <c r="A370" s="14"/>
      <c r="B370" s="251"/>
      <c r="C370" s="252"/>
      <c r="D370" s="242" t="s">
        <v>180</v>
      </c>
      <c r="E370" s="253" t="s">
        <v>1</v>
      </c>
      <c r="F370" s="254" t="s">
        <v>433</v>
      </c>
      <c r="G370" s="252"/>
      <c r="H370" s="255">
        <v>2.2400000000000002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1" t="s">
        <v>180</v>
      </c>
      <c r="AU370" s="261" t="s">
        <v>85</v>
      </c>
      <c r="AV370" s="14" t="s">
        <v>85</v>
      </c>
      <c r="AW370" s="14" t="s">
        <v>33</v>
      </c>
      <c r="AX370" s="14" t="s">
        <v>83</v>
      </c>
      <c r="AY370" s="261" t="s">
        <v>172</v>
      </c>
    </row>
    <row r="371" s="2" customFormat="1" ht="24.15" customHeight="1">
      <c r="A371" s="39"/>
      <c r="B371" s="40"/>
      <c r="C371" s="227" t="s">
        <v>434</v>
      </c>
      <c r="D371" s="227" t="s">
        <v>174</v>
      </c>
      <c r="E371" s="228" t="s">
        <v>435</v>
      </c>
      <c r="F371" s="229" t="s">
        <v>436</v>
      </c>
      <c r="G371" s="230" t="s">
        <v>177</v>
      </c>
      <c r="H371" s="231">
        <v>28.315999999999999</v>
      </c>
      <c r="I371" s="232"/>
      <c r="J371" s="233">
        <f>ROUND(I371*H371,2)</f>
        <v>0</v>
      </c>
      <c r="K371" s="229" t="s">
        <v>178</v>
      </c>
      <c r="L371" s="45"/>
      <c r="M371" s="234" t="s">
        <v>1</v>
      </c>
      <c r="N371" s="235" t="s">
        <v>41</v>
      </c>
      <c r="O371" s="92"/>
      <c r="P371" s="236">
        <f>O371*H371</f>
        <v>0</v>
      </c>
      <c r="Q371" s="236">
        <v>0.091999999999999998</v>
      </c>
      <c r="R371" s="236">
        <f>Q371*H371</f>
        <v>2.6050719999999998</v>
      </c>
      <c r="S371" s="236">
        <v>0</v>
      </c>
      <c r="T371" s="23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8" t="s">
        <v>106</v>
      </c>
      <c r="AT371" s="238" t="s">
        <v>174</v>
      </c>
      <c r="AU371" s="238" t="s">
        <v>85</v>
      </c>
      <c r="AY371" s="18" t="s">
        <v>172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8" t="s">
        <v>83</v>
      </c>
      <c r="BK371" s="239">
        <f>ROUND(I371*H371,2)</f>
        <v>0</v>
      </c>
      <c r="BL371" s="18" t="s">
        <v>106</v>
      </c>
      <c r="BM371" s="238" t="s">
        <v>437</v>
      </c>
    </row>
    <row r="372" s="2" customFormat="1" ht="24.15" customHeight="1">
      <c r="A372" s="39"/>
      <c r="B372" s="40"/>
      <c r="C372" s="227" t="s">
        <v>438</v>
      </c>
      <c r="D372" s="227" t="s">
        <v>174</v>
      </c>
      <c r="E372" s="228" t="s">
        <v>439</v>
      </c>
      <c r="F372" s="229" t="s">
        <v>440</v>
      </c>
      <c r="G372" s="230" t="s">
        <v>177</v>
      </c>
      <c r="H372" s="231">
        <v>24.623000000000001</v>
      </c>
      <c r="I372" s="232"/>
      <c r="J372" s="233">
        <f>ROUND(I372*H372,2)</f>
        <v>0</v>
      </c>
      <c r="K372" s="229" t="s">
        <v>178</v>
      </c>
      <c r="L372" s="45"/>
      <c r="M372" s="234" t="s">
        <v>1</v>
      </c>
      <c r="N372" s="235" t="s">
        <v>41</v>
      </c>
      <c r="O372" s="92"/>
      <c r="P372" s="236">
        <f>O372*H372</f>
        <v>0</v>
      </c>
      <c r="Q372" s="236">
        <v>0.23000000000000001</v>
      </c>
      <c r="R372" s="236">
        <f>Q372*H372</f>
        <v>5.6632900000000008</v>
      </c>
      <c r="S372" s="236">
        <v>0</v>
      </c>
      <c r="T372" s="23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8" t="s">
        <v>106</v>
      </c>
      <c r="AT372" s="238" t="s">
        <v>174</v>
      </c>
      <c r="AU372" s="238" t="s">
        <v>85</v>
      </c>
      <c r="AY372" s="18" t="s">
        <v>172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8" t="s">
        <v>83</v>
      </c>
      <c r="BK372" s="239">
        <f>ROUND(I372*H372,2)</f>
        <v>0</v>
      </c>
      <c r="BL372" s="18" t="s">
        <v>106</v>
      </c>
      <c r="BM372" s="238" t="s">
        <v>441</v>
      </c>
    </row>
    <row r="373" s="13" customFormat="1">
      <c r="A373" s="13"/>
      <c r="B373" s="240"/>
      <c r="C373" s="241"/>
      <c r="D373" s="242" t="s">
        <v>180</v>
      </c>
      <c r="E373" s="243" t="s">
        <v>1</v>
      </c>
      <c r="F373" s="244" t="s">
        <v>249</v>
      </c>
      <c r="G373" s="241"/>
      <c r="H373" s="243" t="s">
        <v>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180</v>
      </c>
      <c r="AU373" s="250" t="s">
        <v>85</v>
      </c>
      <c r="AV373" s="13" t="s">
        <v>83</v>
      </c>
      <c r="AW373" s="13" t="s">
        <v>33</v>
      </c>
      <c r="AX373" s="13" t="s">
        <v>76</v>
      </c>
      <c r="AY373" s="250" t="s">
        <v>172</v>
      </c>
    </row>
    <row r="374" s="13" customFormat="1">
      <c r="A374" s="13"/>
      <c r="B374" s="240"/>
      <c r="C374" s="241"/>
      <c r="D374" s="242" t="s">
        <v>180</v>
      </c>
      <c r="E374" s="243" t="s">
        <v>1</v>
      </c>
      <c r="F374" s="244" t="s">
        <v>252</v>
      </c>
      <c r="G374" s="241"/>
      <c r="H374" s="243" t="s">
        <v>1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0" t="s">
        <v>180</v>
      </c>
      <c r="AU374" s="250" t="s">
        <v>85</v>
      </c>
      <c r="AV374" s="13" t="s">
        <v>83</v>
      </c>
      <c r="AW374" s="13" t="s">
        <v>33</v>
      </c>
      <c r="AX374" s="13" t="s">
        <v>76</v>
      </c>
      <c r="AY374" s="250" t="s">
        <v>172</v>
      </c>
    </row>
    <row r="375" s="14" customFormat="1">
      <c r="A375" s="14"/>
      <c r="B375" s="251"/>
      <c r="C375" s="252"/>
      <c r="D375" s="242" t="s">
        <v>180</v>
      </c>
      <c r="E375" s="253" t="s">
        <v>1</v>
      </c>
      <c r="F375" s="254" t="s">
        <v>270</v>
      </c>
      <c r="G375" s="252"/>
      <c r="H375" s="255">
        <v>24.623000000000001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1" t="s">
        <v>180</v>
      </c>
      <c r="AU375" s="261" t="s">
        <v>85</v>
      </c>
      <c r="AV375" s="14" t="s">
        <v>85</v>
      </c>
      <c r="AW375" s="14" t="s">
        <v>33</v>
      </c>
      <c r="AX375" s="14" t="s">
        <v>76</v>
      </c>
      <c r="AY375" s="261" t="s">
        <v>172</v>
      </c>
    </row>
    <row r="376" s="15" customFormat="1">
      <c r="A376" s="15"/>
      <c r="B376" s="262"/>
      <c r="C376" s="263"/>
      <c r="D376" s="242" t="s">
        <v>180</v>
      </c>
      <c r="E376" s="264" t="s">
        <v>1</v>
      </c>
      <c r="F376" s="265" t="s">
        <v>185</v>
      </c>
      <c r="G376" s="263"/>
      <c r="H376" s="266">
        <v>24.623000000000001</v>
      </c>
      <c r="I376" s="267"/>
      <c r="J376" s="263"/>
      <c r="K376" s="263"/>
      <c r="L376" s="268"/>
      <c r="M376" s="269"/>
      <c r="N376" s="270"/>
      <c r="O376" s="270"/>
      <c r="P376" s="270"/>
      <c r="Q376" s="270"/>
      <c r="R376" s="270"/>
      <c r="S376" s="270"/>
      <c r="T376" s="271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2" t="s">
        <v>180</v>
      </c>
      <c r="AU376" s="272" t="s">
        <v>85</v>
      </c>
      <c r="AV376" s="15" t="s">
        <v>106</v>
      </c>
      <c r="AW376" s="15" t="s">
        <v>33</v>
      </c>
      <c r="AX376" s="15" t="s">
        <v>83</v>
      </c>
      <c r="AY376" s="272" t="s">
        <v>172</v>
      </c>
    </row>
    <row r="377" s="2" customFormat="1" ht="76.35" customHeight="1">
      <c r="A377" s="39"/>
      <c r="B377" s="40"/>
      <c r="C377" s="227" t="s">
        <v>442</v>
      </c>
      <c r="D377" s="227" t="s">
        <v>174</v>
      </c>
      <c r="E377" s="228" t="s">
        <v>443</v>
      </c>
      <c r="F377" s="229" t="s">
        <v>444</v>
      </c>
      <c r="G377" s="230" t="s">
        <v>177</v>
      </c>
      <c r="H377" s="231">
        <v>24.623000000000001</v>
      </c>
      <c r="I377" s="232"/>
      <c r="J377" s="233">
        <f>ROUND(I377*H377,2)</f>
        <v>0</v>
      </c>
      <c r="K377" s="229" t="s">
        <v>178</v>
      </c>
      <c r="L377" s="45"/>
      <c r="M377" s="234" t="s">
        <v>1</v>
      </c>
      <c r="N377" s="235" t="s">
        <v>41</v>
      </c>
      <c r="O377" s="92"/>
      <c r="P377" s="236">
        <f>O377*H377</f>
        <v>0</v>
      </c>
      <c r="Q377" s="236">
        <v>0.084250000000000005</v>
      </c>
      <c r="R377" s="236">
        <f>Q377*H377</f>
        <v>2.0744877500000003</v>
      </c>
      <c r="S377" s="236">
        <v>0</v>
      </c>
      <c r="T377" s="23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8" t="s">
        <v>106</v>
      </c>
      <c r="AT377" s="238" t="s">
        <v>174</v>
      </c>
      <c r="AU377" s="238" t="s">
        <v>85</v>
      </c>
      <c r="AY377" s="18" t="s">
        <v>172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8" t="s">
        <v>83</v>
      </c>
      <c r="BK377" s="239">
        <f>ROUND(I377*H377,2)</f>
        <v>0</v>
      </c>
      <c r="BL377" s="18" t="s">
        <v>106</v>
      </c>
      <c r="BM377" s="238" t="s">
        <v>445</v>
      </c>
    </row>
    <row r="378" s="13" customFormat="1">
      <c r="A378" s="13"/>
      <c r="B378" s="240"/>
      <c r="C378" s="241"/>
      <c r="D378" s="242" t="s">
        <v>180</v>
      </c>
      <c r="E378" s="243" t="s">
        <v>1</v>
      </c>
      <c r="F378" s="244" t="s">
        <v>249</v>
      </c>
      <c r="G378" s="241"/>
      <c r="H378" s="243" t="s">
        <v>1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0" t="s">
        <v>180</v>
      </c>
      <c r="AU378" s="250" t="s">
        <v>85</v>
      </c>
      <c r="AV378" s="13" t="s">
        <v>83</v>
      </c>
      <c r="AW378" s="13" t="s">
        <v>33</v>
      </c>
      <c r="AX378" s="13" t="s">
        <v>76</v>
      </c>
      <c r="AY378" s="250" t="s">
        <v>172</v>
      </c>
    </row>
    <row r="379" s="13" customFormat="1">
      <c r="A379" s="13"/>
      <c r="B379" s="240"/>
      <c r="C379" s="241"/>
      <c r="D379" s="242" t="s">
        <v>180</v>
      </c>
      <c r="E379" s="243" t="s">
        <v>1</v>
      </c>
      <c r="F379" s="244" t="s">
        <v>252</v>
      </c>
      <c r="G379" s="241"/>
      <c r="H379" s="243" t="s">
        <v>1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0" t="s">
        <v>180</v>
      </c>
      <c r="AU379" s="250" t="s">
        <v>85</v>
      </c>
      <c r="AV379" s="13" t="s">
        <v>83</v>
      </c>
      <c r="AW379" s="13" t="s">
        <v>33</v>
      </c>
      <c r="AX379" s="13" t="s">
        <v>76</v>
      </c>
      <c r="AY379" s="250" t="s">
        <v>172</v>
      </c>
    </row>
    <row r="380" s="14" customFormat="1">
      <c r="A380" s="14"/>
      <c r="B380" s="251"/>
      <c r="C380" s="252"/>
      <c r="D380" s="242" t="s">
        <v>180</v>
      </c>
      <c r="E380" s="253" t="s">
        <v>1</v>
      </c>
      <c r="F380" s="254" t="s">
        <v>270</v>
      </c>
      <c r="G380" s="252"/>
      <c r="H380" s="255">
        <v>24.623000000000001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180</v>
      </c>
      <c r="AU380" s="261" t="s">
        <v>85</v>
      </c>
      <c r="AV380" s="14" t="s">
        <v>85</v>
      </c>
      <c r="AW380" s="14" t="s">
        <v>33</v>
      </c>
      <c r="AX380" s="14" t="s">
        <v>76</v>
      </c>
      <c r="AY380" s="261" t="s">
        <v>172</v>
      </c>
    </row>
    <row r="381" s="15" customFormat="1">
      <c r="A381" s="15"/>
      <c r="B381" s="262"/>
      <c r="C381" s="263"/>
      <c r="D381" s="242" t="s">
        <v>180</v>
      </c>
      <c r="E381" s="264" t="s">
        <v>1</v>
      </c>
      <c r="F381" s="265" t="s">
        <v>185</v>
      </c>
      <c r="G381" s="263"/>
      <c r="H381" s="266">
        <v>24.623000000000001</v>
      </c>
      <c r="I381" s="267"/>
      <c r="J381" s="263"/>
      <c r="K381" s="263"/>
      <c r="L381" s="268"/>
      <c r="M381" s="269"/>
      <c r="N381" s="270"/>
      <c r="O381" s="270"/>
      <c r="P381" s="270"/>
      <c r="Q381" s="270"/>
      <c r="R381" s="270"/>
      <c r="S381" s="270"/>
      <c r="T381" s="271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2" t="s">
        <v>180</v>
      </c>
      <c r="AU381" s="272" t="s">
        <v>85</v>
      </c>
      <c r="AV381" s="15" t="s">
        <v>106</v>
      </c>
      <c r="AW381" s="15" t="s">
        <v>33</v>
      </c>
      <c r="AX381" s="15" t="s">
        <v>83</v>
      </c>
      <c r="AY381" s="272" t="s">
        <v>172</v>
      </c>
    </row>
    <row r="382" s="2" customFormat="1" ht="14.4" customHeight="1">
      <c r="A382" s="39"/>
      <c r="B382" s="40"/>
      <c r="C382" s="284" t="s">
        <v>446</v>
      </c>
      <c r="D382" s="284" t="s">
        <v>259</v>
      </c>
      <c r="E382" s="285" t="s">
        <v>447</v>
      </c>
      <c r="F382" s="286" t="s">
        <v>448</v>
      </c>
      <c r="G382" s="287" t="s">
        <v>177</v>
      </c>
      <c r="H382" s="288">
        <v>28.315999999999999</v>
      </c>
      <c r="I382" s="289"/>
      <c r="J382" s="290">
        <f>ROUND(I382*H382,2)</f>
        <v>0</v>
      </c>
      <c r="K382" s="286" t="s">
        <v>178</v>
      </c>
      <c r="L382" s="291"/>
      <c r="M382" s="292" t="s">
        <v>1</v>
      </c>
      <c r="N382" s="293" t="s">
        <v>41</v>
      </c>
      <c r="O382" s="92"/>
      <c r="P382" s="236">
        <f>O382*H382</f>
        <v>0</v>
      </c>
      <c r="Q382" s="236">
        <v>0.14000000000000001</v>
      </c>
      <c r="R382" s="236">
        <f>Q382*H382</f>
        <v>3.9642400000000002</v>
      </c>
      <c r="S382" s="236">
        <v>0</v>
      </c>
      <c r="T382" s="23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216</v>
      </c>
      <c r="AT382" s="238" t="s">
        <v>259</v>
      </c>
      <c r="AU382" s="238" t="s">
        <v>85</v>
      </c>
      <c r="AY382" s="18" t="s">
        <v>172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83</v>
      </c>
      <c r="BK382" s="239">
        <f>ROUND(I382*H382,2)</f>
        <v>0</v>
      </c>
      <c r="BL382" s="18" t="s">
        <v>106</v>
      </c>
      <c r="BM382" s="238" t="s">
        <v>449</v>
      </c>
    </row>
    <row r="383" s="13" customFormat="1">
      <c r="A383" s="13"/>
      <c r="B383" s="240"/>
      <c r="C383" s="241"/>
      <c r="D383" s="242" t="s">
        <v>180</v>
      </c>
      <c r="E383" s="243" t="s">
        <v>1</v>
      </c>
      <c r="F383" s="244" t="s">
        <v>249</v>
      </c>
      <c r="G383" s="241"/>
      <c r="H383" s="243" t="s">
        <v>1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0" t="s">
        <v>180</v>
      </c>
      <c r="AU383" s="250" t="s">
        <v>85</v>
      </c>
      <c r="AV383" s="13" t="s">
        <v>83</v>
      </c>
      <c r="AW383" s="13" t="s">
        <v>33</v>
      </c>
      <c r="AX383" s="13" t="s">
        <v>76</v>
      </c>
      <c r="AY383" s="250" t="s">
        <v>172</v>
      </c>
    </row>
    <row r="384" s="13" customFormat="1">
      <c r="A384" s="13"/>
      <c r="B384" s="240"/>
      <c r="C384" s="241"/>
      <c r="D384" s="242" t="s">
        <v>180</v>
      </c>
      <c r="E384" s="243" t="s">
        <v>1</v>
      </c>
      <c r="F384" s="244" t="s">
        <v>252</v>
      </c>
      <c r="G384" s="241"/>
      <c r="H384" s="243" t="s">
        <v>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0" t="s">
        <v>180</v>
      </c>
      <c r="AU384" s="250" t="s">
        <v>85</v>
      </c>
      <c r="AV384" s="13" t="s">
        <v>83</v>
      </c>
      <c r="AW384" s="13" t="s">
        <v>33</v>
      </c>
      <c r="AX384" s="13" t="s">
        <v>76</v>
      </c>
      <c r="AY384" s="250" t="s">
        <v>172</v>
      </c>
    </row>
    <row r="385" s="14" customFormat="1">
      <c r="A385" s="14"/>
      <c r="B385" s="251"/>
      <c r="C385" s="252"/>
      <c r="D385" s="242" t="s">
        <v>180</v>
      </c>
      <c r="E385" s="253" t="s">
        <v>1</v>
      </c>
      <c r="F385" s="254" t="s">
        <v>450</v>
      </c>
      <c r="G385" s="252"/>
      <c r="H385" s="255">
        <v>28.315999999999999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1" t="s">
        <v>180</v>
      </c>
      <c r="AU385" s="261" t="s">
        <v>85</v>
      </c>
      <c r="AV385" s="14" t="s">
        <v>85</v>
      </c>
      <c r="AW385" s="14" t="s">
        <v>33</v>
      </c>
      <c r="AX385" s="14" t="s">
        <v>76</v>
      </c>
      <c r="AY385" s="261" t="s">
        <v>172</v>
      </c>
    </row>
    <row r="386" s="15" customFormat="1">
      <c r="A386" s="15"/>
      <c r="B386" s="262"/>
      <c r="C386" s="263"/>
      <c r="D386" s="242" t="s">
        <v>180</v>
      </c>
      <c r="E386" s="264" t="s">
        <v>1</v>
      </c>
      <c r="F386" s="265" t="s">
        <v>185</v>
      </c>
      <c r="G386" s="263"/>
      <c r="H386" s="266">
        <v>28.315999999999999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2" t="s">
        <v>180</v>
      </c>
      <c r="AU386" s="272" t="s">
        <v>85</v>
      </c>
      <c r="AV386" s="15" t="s">
        <v>106</v>
      </c>
      <c r="AW386" s="15" t="s">
        <v>33</v>
      </c>
      <c r="AX386" s="15" t="s">
        <v>83</v>
      </c>
      <c r="AY386" s="272" t="s">
        <v>172</v>
      </c>
    </row>
    <row r="387" s="2" customFormat="1" ht="24.15" customHeight="1">
      <c r="A387" s="39"/>
      <c r="B387" s="40"/>
      <c r="C387" s="227" t="s">
        <v>451</v>
      </c>
      <c r="D387" s="227" t="s">
        <v>174</v>
      </c>
      <c r="E387" s="228" t="s">
        <v>452</v>
      </c>
      <c r="F387" s="229" t="s">
        <v>453</v>
      </c>
      <c r="G387" s="230" t="s">
        <v>177</v>
      </c>
      <c r="H387" s="231">
        <v>24.806000000000001</v>
      </c>
      <c r="I387" s="232"/>
      <c r="J387" s="233">
        <f>ROUND(I387*H387,2)</f>
        <v>0</v>
      </c>
      <c r="K387" s="229" t="s">
        <v>178</v>
      </c>
      <c r="L387" s="45"/>
      <c r="M387" s="234" t="s">
        <v>1</v>
      </c>
      <c r="N387" s="235" t="s">
        <v>41</v>
      </c>
      <c r="O387" s="92"/>
      <c r="P387" s="236">
        <f>O387*H387</f>
        <v>0</v>
      </c>
      <c r="Q387" s="236">
        <v>0.26140999999999998</v>
      </c>
      <c r="R387" s="236">
        <f>Q387*H387</f>
        <v>6.4845364599999993</v>
      </c>
      <c r="S387" s="236">
        <v>0</v>
      </c>
      <c r="T387" s="23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8" t="s">
        <v>106</v>
      </c>
      <c r="AT387" s="238" t="s">
        <v>174</v>
      </c>
      <c r="AU387" s="238" t="s">
        <v>85</v>
      </c>
      <c r="AY387" s="18" t="s">
        <v>172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8" t="s">
        <v>83</v>
      </c>
      <c r="BK387" s="239">
        <f>ROUND(I387*H387,2)</f>
        <v>0</v>
      </c>
      <c r="BL387" s="18" t="s">
        <v>106</v>
      </c>
      <c r="BM387" s="238" t="s">
        <v>454</v>
      </c>
    </row>
    <row r="388" s="13" customFormat="1">
      <c r="A388" s="13"/>
      <c r="B388" s="240"/>
      <c r="C388" s="241"/>
      <c r="D388" s="242" t="s">
        <v>180</v>
      </c>
      <c r="E388" s="243" t="s">
        <v>1</v>
      </c>
      <c r="F388" s="244" t="s">
        <v>249</v>
      </c>
      <c r="G388" s="241"/>
      <c r="H388" s="243" t="s">
        <v>1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0" t="s">
        <v>180</v>
      </c>
      <c r="AU388" s="250" t="s">
        <v>85</v>
      </c>
      <c r="AV388" s="13" t="s">
        <v>83</v>
      </c>
      <c r="AW388" s="13" t="s">
        <v>33</v>
      </c>
      <c r="AX388" s="13" t="s">
        <v>76</v>
      </c>
      <c r="AY388" s="250" t="s">
        <v>172</v>
      </c>
    </row>
    <row r="389" s="13" customFormat="1">
      <c r="A389" s="13"/>
      <c r="B389" s="240"/>
      <c r="C389" s="241"/>
      <c r="D389" s="242" t="s">
        <v>180</v>
      </c>
      <c r="E389" s="243" t="s">
        <v>1</v>
      </c>
      <c r="F389" s="244" t="s">
        <v>250</v>
      </c>
      <c r="G389" s="241"/>
      <c r="H389" s="243" t="s">
        <v>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0" t="s">
        <v>180</v>
      </c>
      <c r="AU389" s="250" t="s">
        <v>85</v>
      </c>
      <c r="AV389" s="13" t="s">
        <v>83</v>
      </c>
      <c r="AW389" s="13" t="s">
        <v>33</v>
      </c>
      <c r="AX389" s="13" t="s">
        <v>76</v>
      </c>
      <c r="AY389" s="250" t="s">
        <v>172</v>
      </c>
    </row>
    <row r="390" s="14" customFormat="1">
      <c r="A390" s="14"/>
      <c r="B390" s="251"/>
      <c r="C390" s="252"/>
      <c r="D390" s="242" t="s">
        <v>180</v>
      </c>
      <c r="E390" s="253" t="s">
        <v>1</v>
      </c>
      <c r="F390" s="254" t="s">
        <v>269</v>
      </c>
      <c r="G390" s="252"/>
      <c r="H390" s="255">
        <v>24.806000000000001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180</v>
      </c>
      <c r="AU390" s="261" t="s">
        <v>85</v>
      </c>
      <c r="AV390" s="14" t="s">
        <v>85</v>
      </c>
      <c r="AW390" s="14" t="s">
        <v>33</v>
      </c>
      <c r="AX390" s="14" t="s">
        <v>76</v>
      </c>
      <c r="AY390" s="261" t="s">
        <v>172</v>
      </c>
    </row>
    <row r="391" s="15" customFormat="1">
      <c r="A391" s="15"/>
      <c r="B391" s="262"/>
      <c r="C391" s="263"/>
      <c r="D391" s="242" t="s">
        <v>180</v>
      </c>
      <c r="E391" s="264" t="s">
        <v>1</v>
      </c>
      <c r="F391" s="265" t="s">
        <v>185</v>
      </c>
      <c r="G391" s="263"/>
      <c r="H391" s="266">
        <v>24.806000000000001</v>
      </c>
      <c r="I391" s="267"/>
      <c r="J391" s="263"/>
      <c r="K391" s="263"/>
      <c r="L391" s="268"/>
      <c r="M391" s="269"/>
      <c r="N391" s="270"/>
      <c r="O391" s="270"/>
      <c r="P391" s="270"/>
      <c r="Q391" s="270"/>
      <c r="R391" s="270"/>
      <c r="S391" s="270"/>
      <c r="T391" s="27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2" t="s">
        <v>180</v>
      </c>
      <c r="AU391" s="272" t="s">
        <v>85</v>
      </c>
      <c r="AV391" s="15" t="s">
        <v>106</v>
      </c>
      <c r="AW391" s="15" t="s">
        <v>33</v>
      </c>
      <c r="AX391" s="15" t="s">
        <v>83</v>
      </c>
      <c r="AY391" s="272" t="s">
        <v>172</v>
      </c>
    </row>
    <row r="392" s="2" customFormat="1" ht="14.4" customHeight="1">
      <c r="A392" s="39"/>
      <c r="B392" s="40"/>
      <c r="C392" s="284" t="s">
        <v>455</v>
      </c>
      <c r="D392" s="284" t="s">
        <v>259</v>
      </c>
      <c r="E392" s="285" t="s">
        <v>456</v>
      </c>
      <c r="F392" s="286" t="s">
        <v>457</v>
      </c>
      <c r="G392" s="287" t="s">
        <v>177</v>
      </c>
      <c r="H392" s="288">
        <v>28.527000000000001</v>
      </c>
      <c r="I392" s="289"/>
      <c r="J392" s="290">
        <f>ROUND(I392*H392,2)</f>
        <v>0</v>
      </c>
      <c r="K392" s="286" t="s">
        <v>178</v>
      </c>
      <c r="L392" s="291"/>
      <c r="M392" s="292" t="s">
        <v>1</v>
      </c>
      <c r="N392" s="293" t="s">
        <v>41</v>
      </c>
      <c r="O392" s="92"/>
      <c r="P392" s="236">
        <f>O392*H392</f>
        <v>0</v>
      </c>
      <c r="Q392" s="236">
        <v>0.067000000000000004</v>
      </c>
      <c r="R392" s="236">
        <f>Q392*H392</f>
        <v>1.9113090000000002</v>
      </c>
      <c r="S392" s="236">
        <v>0</v>
      </c>
      <c r="T392" s="23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216</v>
      </c>
      <c r="AT392" s="238" t="s">
        <v>259</v>
      </c>
      <c r="AU392" s="238" t="s">
        <v>85</v>
      </c>
      <c r="AY392" s="18" t="s">
        <v>172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83</v>
      </c>
      <c r="BK392" s="239">
        <f>ROUND(I392*H392,2)</f>
        <v>0</v>
      </c>
      <c r="BL392" s="18" t="s">
        <v>106</v>
      </c>
      <c r="BM392" s="238" t="s">
        <v>458</v>
      </c>
    </row>
    <row r="393" s="13" customFormat="1">
      <c r="A393" s="13"/>
      <c r="B393" s="240"/>
      <c r="C393" s="241"/>
      <c r="D393" s="242" t="s">
        <v>180</v>
      </c>
      <c r="E393" s="243" t="s">
        <v>1</v>
      </c>
      <c r="F393" s="244" t="s">
        <v>249</v>
      </c>
      <c r="G393" s="241"/>
      <c r="H393" s="243" t="s">
        <v>1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0" t="s">
        <v>180</v>
      </c>
      <c r="AU393" s="250" t="s">
        <v>85</v>
      </c>
      <c r="AV393" s="13" t="s">
        <v>83</v>
      </c>
      <c r="AW393" s="13" t="s">
        <v>33</v>
      </c>
      <c r="AX393" s="13" t="s">
        <v>76</v>
      </c>
      <c r="AY393" s="250" t="s">
        <v>172</v>
      </c>
    </row>
    <row r="394" s="13" customFormat="1">
      <c r="A394" s="13"/>
      <c r="B394" s="240"/>
      <c r="C394" s="241"/>
      <c r="D394" s="242" t="s">
        <v>180</v>
      </c>
      <c r="E394" s="243" t="s">
        <v>1</v>
      </c>
      <c r="F394" s="244" t="s">
        <v>250</v>
      </c>
      <c r="G394" s="241"/>
      <c r="H394" s="243" t="s">
        <v>1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0" t="s">
        <v>180</v>
      </c>
      <c r="AU394" s="250" t="s">
        <v>85</v>
      </c>
      <c r="AV394" s="13" t="s">
        <v>83</v>
      </c>
      <c r="AW394" s="13" t="s">
        <v>33</v>
      </c>
      <c r="AX394" s="13" t="s">
        <v>76</v>
      </c>
      <c r="AY394" s="250" t="s">
        <v>172</v>
      </c>
    </row>
    <row r="395" s="14" customFormat="1">
      <c r="A395" s="14"/>
      <c r="B395" s="251"/>
      <c r="C395" s="252"/>
      <c r="D395" s="242" t="s">
        <v>180</v>
      </c>
      <c r="E395" s="253" t="s">
        <v>1</v>
      </c>
      <c r="F395" s="254" t="s">
        <v>428</v>
      </c>
      <c r="G395" s="252"/>
      <c r="H395" s="255">
        <v>28.527000000000001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1" t="s">
        <v>180</v>
      </c>
      <c r="AU395" s="261" t="s">
        <v>85</v>
      </c>
      <c r="AV395" s="14" t="s">
        <v>85</v>
      </c>
      <c r="AW395" s="14" t="s">
        <v>33</v>
      </c>
      <c r="AX395" s="14" t="s">
        <v>76</v>
      </c>
      <c r="AY395" s="261" t="s">
        <v>172</v>
      </c>
    </row>
    <row r="396" s="15" customFormat="1">
      <c r="A396" s="15"/>
      <c r="B396" s="262"/>
      <c r="C396" s="263"/>
      <c r="D396" s="242" t="s">
        <v>180</v>
      </c>
      <c r="E396" s="264" t="s">
        <v>1</v>
      </c>
      <c r="F396" s="265" t="s">
        <v>185</v>
      </c>
      <c r="G396" s="263"/>
      <c r="H396" s="266">
        <v>28.527000000000001</v>
      </c>
      <c r="I396" s="267"/>
      <c r="J396" s="263"/>
      <c r="K396" s="263"/>
      <c r="L396" s="268"/>
      <c r="M396" s="269"/>
      <c r="N396" s="270"/>
      <c r="O396" s="270"/>
      <c r="P396" s="270"/>
      <c r="Q396" s="270"/>
      <c r="R396" s="270"/>
      <c r="S396" s="270"/>
      <c r="T396" s="271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2" t="s">
        <v>180</v>
      </c>
      <c r="AU396" s="272" t="s">
        <v>85</v>
      </c>
      <c r="AV396" s="15" t="s">
        <v>106</v>
      </c>
      <c r="AW396" s="15" t="s">
        <v>33</v>
      </c>
      <c r="AX396" s="15" t="s">
        <v>83</v>
      </c>
      <c r="AY396" s="272" t="s">
        <v>172</v>
      </c>
    </row>
    <row r="397" s="2" customFormat="1" ht="14.4" customHeight="1">
      <c r="A397" s="39"/>
      <c r="B397" s="40"/>
      <c r="C397" s="227" t="s">
        <v>459</v>
      </c>
      <c r="D397" s="227" t="s">
        <v>174</v>
      </c>
      <c r="E397" s="228" t="s">
        <v>460</v>
      </c>
      <c r="F397" s="229" t="s">
        <v>461</v>
      </c>
      <c r="G397" s="230" t="s">
        <v>177</v>
      </c>
      <c r="H397" s="231">
        <v>24.806000000000001</v>
      </c>
      <c r="I397" s="232"/>
      <c r="J397" s="233">
        <f>ROUND(I397*H397,2)</f>
        <v>0</v>
      </c>
      <c r="K397" s="229" t="s">
        <v>1</v>
      </c>
      <c r="L397" s="45"/>
      <c r="M397" s="234" t="s">
        <v>1</v>
      </c>
      <c r="N397" s="235" t="s">
        <v>41</v>
      </c>
      <c r="O397" s="92"/>
      <c r="P397" s="236">
        <f>O397*H397</f>
        <v>0</v>
      </c>
      <c r="Q397" s="236">
        <v>0</v>
      </c>
      <c r="R397" s="236">
        <f>Q397*H397</f>
        <v>0</v>
      </c>
      <c r="S397" s="236">
        <v>0</v>
      </c>
      <c r="T397" s="23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8" t="s">
        <v>106</v>
      </c>
      <c r="AT397" s="238" t="s">
        <v>174</v>
      </c>
      <c r="AU397" s="238" t="s">
        <v>85</v>
      </c>
      <c r="AY397" s="18" t="s">
        <v>172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8" t="s">
        <v>83</v>
      </c>
      <c r="BK397" s="239">
        <f>ROUND(I397*H397,2)</f>
        <v>0</v>
      </c>
      <c r="BL397" s="18" t="s">
        <v>106</v>
      </c>
      <c r="BM397" s="238" t="s">
        <v>462</v>
      </c>
    </row>
    <row r="398" s="13" customFormat="1">
      <c r="A398" s="13"/>
      <c r="B398" s="240"/>
      <c r="C398" s="241"/>
      <c r="D398" s="242" t="s">
        <v>180</v>
      </c>
      <c r="E398" s="243" t="s">
        <v>1</v>
      </c>
      <c r="F398" s="244" t="s">
        <v>249</v>
      </c>
      <c r="G398" s="241"/>
      <c r="H398" s="243" t="s">
        <v>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0" t="s">
        <v>180</v>
      </c>
      <c r="AU398" s="250" t="s">
        <v>85</v>
      </c>
      <c r="AV398" s="13" t="s">
        <v>83</v>
      </c>
      <c r="AW398" s="13" t="s">
        <v>33</v>
      </c>
      <c r="AX398" s="13" t="s">
        <v>76</v>
      </c>
      <c r="AY398" s="250" t="s">
        <v>172</v>
      </c>
    </row>
    <row r="399" s="13" customFormat="1">
      <c r="A399" s="13"/>
      <c r="B399" s="240"/>
      <c r="C399" s="241"/>
      <c r="D399" s="242" t="s">
        <v>180</v>
      </c>
      <c r="E399" s="243" t="s">
        <v>1</v>
      </c>
      <c r="F399" s="244" t="s">
        <v>250</v>
      </c>
      <c r="G399" s="241"/>
      <c r="H399" s="243" t="s">
        <v>1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0" t="s">
        <v>180</v>
      </c>
      <c r="AU399" s="250" t="s">
        <v>85</v>
      </c>
      <c r="AV399" s="13" t="s">
        <v>83</v>
      </c>
      <c r="AW399" s="13" t="s">
        <v>33</v>
      </c>
      <c r="AX399" s="13" t="s">
        <v>76</v>
      </c>
      <c r="AY399" s="250" t="s">
        <v>172</v>
      </c>
    </row>
    <row r="400" s="14" customFormat="1">
      <c r="A400" s="14"/>
      <c r="B400" s="251"/>
      <c r="C400" s="252"/>
      <c r="D400" s="242" t="s">
        <v>180</v>
      </c>
      <c r="E400" s="253" t="s">
        <v>1</v>
      </c>
      <c r="F400" s="254" t="s">
        <v>269</v>
      </c>
      <c r="G400" s="252"/>
      <c r="H400" s="255">
        <v>24.806000000000001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180</v>
      </c>
      <c r="AU400" s="261" t="s">
        <v>85</v>
      </c>
      <c r="AV400" s="14" t="s">
        <v>85</v>
      </c>
      <c r="AW400" s="14" t="s">
        <v>33</v>
      </c>
      <c r="AX400" s="14" t="s">
        <v>76</v>
      </c>
      <c r="AY400" s="261" t="s">
        <v>172</v>
      </c>
    </row>
    <row r="401" s="15" customFormat="1">
      <c r="A401" s="15"/>
      <c r="B401" s="262"/>
      <c r="C401" s="263"/>
      <c r="D401" s="242" t="s">
        <v>180</v>
      </c>
      <c r="E401" s="264" t="s">
        <v>1</v>
      </c>
      <c r="F401" s="265" t="s">
        <v>185</v>
      </c>
      <c r="G401" s="263"/>
      <c r="H401" s="266">
        <v>24.806000000000001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2" t="s">
        <v>180</v>
      </c>
      <c r="AU401" s="272" t="s">
        <v>85</v>
      </c>
      <c r="AV401" s="15" t="s">
        <v>106</v>
      </c>
      <c r="AW401" s="15" t="s">
        <v>33</v>
      </c>
      <c r="AX401" s="15" t="s">
        <v>83</v>
      </c>
      <c r="AY401" s="272" t="s">
        <v>172</v>
      </c>
    </row>
    <row r="402" s="2" customFormat="1" ht="49.05" customHeight="1">
      <c r="A402" s="39"/>
      <c r="B402" s="40"/>
      <c r="C402" s="227" t="s">
        <v>463</v>
      </c>
      <c r="D402" s="227" t="s">
        <v>174</v>
      </c>
      <c r="E402" s="228" t="s">
        <v>464</v>
      </c>
      <c r="F402" s="229" t="s">
        <v>465</v>
      </c>
      <c r="G402" s="230" t="s">
        <v>291</v>
      </c>
      <c r="H402" s="231">
        <v>14.800000000000001</v>
      </c>
      <c r="I402" s="232"/>
      <c r="J402" s="233">
        <f>ROUND(I402*H402,2)</f>
        <v>0</v>
      </c>
      <c r="K402" s="229" t="s">
        <v>178</v>
      </c>
      <c r="L402" s="45"/>
      <c r="M402" s="234" t="s">
        <v>1</v>
      </c>
      <c r="N402" s="235" t="s">
        <v>41</v>
      </c>
      <c r="O402" s="92"/>
      <c r="P402" s="236">
        <f>O402*H402</f>
        <v>0</v>
      </c>
      <c r="Q402" s="236">
        <v>0.1295</v>
      </c>
      <c r="R402" s="236">
        <f>Q402*H402</f>
        <v>1.9166000000000001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106</v>
      </c>
      <c r="AT402" s="238" t="s">
        <v>174</v>
      </c>
      <c r="AU402" s="238" t="s">
        <v>85</v>
      </c>
      <c r="AY402" s="18" t="s">
        <v>172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83</v>
      </c>
      <c r="BK402" s="239">
        <f>ROUND(I402*H402,2)</f>
        <v>0</v>
      </c>
      <c r="BL402" s="18" t="s">
        <v>106</v>
      </c>
      <c r="BM402" s="238" t="s">
        <v>466</v>
      </c>
    </row>
    <row r="403" s="13" customFormat="1">
      <c r="A403" s="13"/>
      <c r="B403" s="240"/>
      <c r="C403" s="241"/>
      <c r="D403" s="242" t="s">
        <v>180</v>
      </c>
      <c r="E403" s="243" t="s">
        <v>1</v>
      </c>
      <c r="F403" s="244" t="s">
        <v>335</v>
      </c>
      <c r="G403" s="241"/>
      <c r="H403" s="243" t="s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0" t="s">
        <v>180</v>
      </c>
      <c r="AU403" s="250" t="s">
        <v>85</v>
      </c>
      <c r="AV403" s="13" t="s">
        <v>83</v>
      </c>
      <c r="AW403" s="13" t="s">
        <v>33</v>
      </c>
      <c r="AX403" s="13" t="s">
        <v>76</v>
      </c>
      <c r="AY403" s="250" t="s">
        <v>172</v>
      </c>
    </row>
    <row r="404" s="14" customFormat="1">
      <c r="A404" s="14"/>
      <c r="B404" s="251"/>
      <c r="C404" s="252"/>
      <c r="D404" s="242" t="s">
        <v>180</v>
      </c>
      <c r="E404" s="253" t="s">
        <v>1</v>
      </c>
      <c r="F404" s="254" t="s">
        <v>467</v>
      </c>
      <c r="G404" s="252"/>
      <c r="H404" s="255">
        <v>14.800000000000001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180</v>
      </c>
      <c r="AU404" s="261" t="s">
        <v>85</v>
      </c>
      <c r="AV404" s="14" t="s">
        <v>85</v>
      </c>
      <c r="AW404" s="14" t="s">
        <v>33</v>
      </c>
      <c r="AX404" s="14" t="s">
        <v>76</v>
      </c>
      <c r="AY404" s="261" t="s">
        <v>172</v>
      </c>
    </row>
    <row r="405" s="15" customFormat="1">
      <c r="A405" s="15"/>
      <c r="B405" s="262"/>
      <c r="C405" s="263"/>
      <c r="D405" s="242" t="s">
        <v>180</v>
      </c>
      <c r="E405" s="264" t="s">
        <v>1</v>
      </c>
      <c r="F405" s="265" t="s">
        <v>185</v>
      </c>
      <c r="G405" s="263"/>
      <c r="H405" s="266">
        <v>14.800000000000001</v>
      </c>
      <c r="I405" s="267"/>
      <c r="J405" s="263"/>
      <c r="K405" s="263"/>
      <c r="L405" s="268"/>
      <c r="M405" s="269"/>
      <c r="N405" s="270"/>
      <c r="O405" s="270"/>
      <c r="P405" s="270"/>
      <c r="Q405" s="270"/>
      <c r="R405" s="270"/>
      <c r="S405" s="270"/>
      <c r="T405" s="271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2" t="s">
        <v>180</v>
      </c>
      <c r="AU405" s="272" t="s">
        <v>85</v>
      </c>
      <c r="AV405" s="15" t="s">
        <v>106</v>
      </c>
      <c r="AW405" s="15" t="s">
        <v>33</v>
      </c>
      <c r="AX405" s="15" t="s">
        <v>83</v>
      </c>
      <c r="AY405" s="272" t="s">
        <v>172</v>
      </c>
    </row>
    <row r="406" s="2" customFormat="1" ht="24.15" customHeight="1">
      <c r="A406" s="39"/>
      <c r="B406" s="40"/>
      <c r="C406" s="227" t="s">
        <v>468</v>
      </c>
      <c r="D406" s="227" t="s">
        <v>174</v>
      </c>
      <c r="E406" s="228" t="s">
        <v>469</v>
      </c>
      <c r="F406" s="229" t="s">
        <v>470</v>
      </c>
      <c r="G406" s="230" t="s">
        <v>191</v>
      </c>
      <c r="H406" s="231">
        <v>0.73999999999999999</v>
      </c>
      <c r="I406" s="232"/>
      <c r="J406" s="233">
        <f>ROUND(I406*H406,2)</f>
        <v>0</v>
      </c>
      <c r="K406" s="229" t="s">
        <v>178</v>
      </c>
      <c r="L406" s="45"/>
      <c r="M406" s="234" t="s">
        <v>1</v>
      </c>
      <c r="N406" s="235" t="s">
        <v>41</v>
      </c>
      <c r="O406" s="92"/>
      <c r="P406" s="236">
        <f>O406*H406</f>
        <v>0</v>
      </c>
      <c r="Q406" s="236">
        <v>2.2563399999999998</v>
      </c>
      <c r="R406" s="236">
        <f>Q406*H406</f>
        <v>1.6696915999999997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106</v>
      </c>
      <c r="AT406" s="238" t="s">
        <v>174</v>
      </c>
      <c r="AU406" s="238" t="s">
        <v>85</v>
      </c>
      <c r="AY406" s="18" t="s">
        <v>172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83</v>
      </c>
      <c r="BK406" s="239">
        <f>ROUND(I406*H406,2)</f>
        <v>0</v>
      </c>
      <c r="BL406" s="18" t="s">
        <v>106</v>
      </c>
      <c r="BM406" s="238" t="s">
        <v>471</v>
      </c>
    </row>
    <row r="407" s="13" customFormat="1">
      <c r="A407" s="13"/>
      <c r="B407" s="240"/>
      <c r="C407" s="241"/>
      <c r="D407" s="242" t="s">
        <v>180</v>
      </c>
      <c r="E407" s="243" t="s">
        <v>1</v>
      </c>
      <c r="F407" s="244" t="s">
        <v>335</v>
      </c>
      <c r="G407" s="241"/>
      <c r="H407" s="243" t="s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0" t="s">
        <v>180</v>
      </c>
      <c r="AU407" s="250" t="s">
        <v>85</v>
      </c>
      <c r="AV407" s="13" t="s">
        <v>83</v>
      </c>
      <c r="AW407" s="13" t="s">
        <v>33</v>
      </c>
      <c r="AX407" s="13" t="s">
        <v>76</v>
      </c>
      <c r="AY407" s="250" t="s">
        <v>172</v>
      </c>
    </row>
    <row r="408" s="14" customFormat="1">
      <c r="A408" s="14"/>
      <c r="B408" s="251"/>
      <c r="C408" s="252"/>
      <c r="D408" s="242" t="s">
        <v>180</v>
      </c>
      <c r="E408" s="253" t="s">
        <v>1</v>
      </c>
      <c r="F408" s="254" t="s">
        <v>472</v>
      </c>
      <c r="G408" s="252"/>
      <c r="H408" s="255">
        <v>0.73999999999999999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1" t="s">
        <v>180</v>
      </c>
      <c r="AU408" s="261" t="s">
        <v>85</v>
      </c>
      <c r="AV408" s="14" t="s">
        <v>85</v>
      </c>
      <c r="AW408" s="14" t="s">
        <v>33</v>
      </c>
      <c r="AX408" s="14" t="s">
        <v>76</v>
      </c>
      <c r="AY408" s="261" t="s">
        <v>172</v>
      </c>
    </row>
    <row r="409" s="15" customFormat="1">
      <c r="A409" s="15"/>
      <c r="B409" s="262"/>
      <c r="C409" s="263"/>
      <c r="D409" s="242" t="s">
        <v>180</v>
      </c>
      <c r="E409" s="264" t="s">
        <v>1</v>
      </c>
      <c r="F409" s="265" t="s">
        <v>185</v>
      </c>
      <c r="G409" s="263"/>
      <c r="H409" s="266">
        <v>0.73999999999999999</v>
      </c>
      <c r="I409" s="267"/>
      <c r="J409" s="263"/>
      <c r="K409" s="263"/>
      <c r="L409" s="268"/>
      <c r="M409" s="269"/>
      <c r="N409" s="270"/>
      <c r="O409" s="270"/>
      <c r="P409" s="270"/>
      <c r="Q409" s="270"/>
      <c r="R409" s="270"/>
      <c r="S409" s="270"/>
      <c r="T409" s="27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72" t="s">
        <v>180</v>
      </c>
      <c r="AU409" s="272" t="s">
        <v>85</v>
      </c>
      <c r="AV409" s="15" t="s">
        <v>106</v>
      </c>
      <c r="AW409" s="15" t="s">
        <v>33</v>
      </c>
      <c r="AX409" s="15" t="s">
        <v>83</v>
      </c>
      <c r="AY409" s="272" t="s">
        <v>172</v>
      </c>
    </row>
    <row r="410" s="2" customFormat="1" ht="14.4" customHeight="1">
      <c r="A410" s="39"/>
      <c r="B410" s="40"/>
      <c r="C410" s="284" t="s">
        <v>473</v>
      </c>
      <c r="D410" s="284" t="s">
        <v>259</v>
      </c>
      <c r="E410" s="285" t="s">
        <v>474</v>
      </c>
      <c r="F410" s="286" t="s">
        <v>475</v>
      </c>
      <c r="G410" s="287" t="s">
        <v>291</v>
      </c>
      <c r="H410" s="288">
        <v>16.280000000000001</v>
      </c>
      <c r="I410" s="289"/>
      <c r="J410" s="290">
        <f>ROUND(I410*H410,2)</f>
        <v>0</v>
      </c>
      <c r="K410" s="286" t="s">
        <v>178</v>
      </c>
      <c r="L410" s="291"/>
      <c r="M410" s="292" t="s">
        <v>1</v>
      </c>
      <c r="N410" s="293" t="s">
        <v>41</v>
      </c>
      <c r="O410" s="92"/>
      <c r="P410" s="236">
        <f>O410*H410</f>
        <v>0</v>
      </c>
      <c r="Q410" s="236">
        <v>0.045999999999999999</v>
      </c>
      <c r="R410" s="236">
        <f>Q410*H410</f>
        <v>0.74887999999999999</v>
      </c>
      <c r="S410" s="236">
        <v>0</v>
      </c>
      <c r="T410" s="23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8" t="s">
        <v>216</v>
      </c>
      <c r="AT410" s="238" t="s">
        <v>259</v>
      </c>
      <c r="AU410" s="238" t="s">
        <v>85</v>
      </c>
      <c r="AY410" s="18" t="s">
        <v>172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8" t="s">
        <v>83</v>
      </c>
      <c r="BK410" s="239">
        <f>ROUND(I410*H410,2)</f>
        <v>0</v>
      </c>
      <c r="BL410" s="18" t="s">
        <v>106</v>
      </c>
      <c r="BM410" s="238" t="s">
        <v>476</v>
      </c>
    </row>
    <row r="411" s="13" customFormat="1">
      <c r="A411" s="13"/>
      <c r="B411" s="240"/>
      <c r="C411" s="241"/>
      <c r="D411" s="242" t="s">
        <v>180</v>
      </c>
      <c r="E411" s="243" t="s">
        <v>1</v>
      </c>
      <c r="F411" s="244" t="s">
        <v>335</v>
      </c>
      <c r="G411" s="241"/>
      <c r="H411" s="243" t="s">
        <v>1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0" t="s">
        <v>180</v>
      </c>
      <c r="AU411" s="250" t="s">
        <v>85</v>
      </c>
      <c r="AV411" s="13" t="s">
        <v>83</v>
      </c>
      <c r="AW411" s="13" t="s">
        <v>33</v>
      </c>
      <c r="AX411" s="13" t="s">
        <v>76</v>
      </c>
      <c r="AY411" s="250" t="s">
        <v>172</v>
      </c>
    </row>
    <row r="412" s="14" customFormat="1">
      <c r="A412" s="14"/>
      <c r="B412" s="251"/>
      <c r="C412" s="252"/>
      <c r="D412" s="242" t="s">
        <v>180</v>
      </c>
      <c r="E412" s="253" t="s">
        <v>1</v>
      </c>
      <c r="F412" s="254" t="s">
        <v>477</v>
      </c>
      <c r="G412" s="252"/>
      <c r="H412" s="255">
        <v>16.280000000000001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1" t="s">
        <v>180</v>
      </c>
      <c r="AU412" s="261" t="s">
        <v>85</v>
      </c>
      <c r="AV412" s="14" t="s">
        <v>85</v>
      </c>
      <c r="AW412" s="14" t="s">
        <v>33</v>
      </c>
      <c r="AX412" s="14" t="s">
        <v>76</v>
      </c>
      <c r="AY412" s="261" t="s">
        <v>172</v>
      </c>
    </row>
    <row r="413" s="15" customFormat="1">
      <c r="A413" s="15"/>
      <c r="B413" s="262"/>
      <c r="C413" s="263"/>
      <c r="D413" s="242" t="s">
        <v>180</v>
      </c>
      <c r="E413" s="264" t="s">
        <v>1</v>
      </c>
      <c r="F413" s="265" t="s">
        <v>185</v>
      </c>
      <c r="G413" s="263"/>
      <c r="H413" s="266">
        <v>16.280000000000001</v>
      </c>
      <c r="I413" s="267"/>
      <c r="J413" s="263"/>
      <c r="K413" s="263"/>
      <c r="L413" s="268"/>
      <c r="M413" s="269"/>
      <c r="N413" s="270"/>
      <c r="O413" s="270"/>
      <c r="P413" s="270"/>
      <c r="Q413" s="270"/>
      <c r="R413" s="270"/>
      <c r="S413" s="270"/>
      <c r="T413" s="27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2" t="s">
        <v>180</v>
      </c>
      <c r="AU413" s="272" t="s">
        <v>85</v>
      </c>
      <c r="AV413" s="15" t="s">
        <v>106</v>
      </c>
      <c r="AW413" s="15" t="s">
        <v>33</v>
      </c>
      <c r="AX413" s="15" t="s">
        <v>83</v>
      </c>
      <c r="AY413" s="272" t="s">
        <v>172</v>
      </c>
    </row>
    <row r="414" s="12" customFormat="1" ht="22.8" customHeight="1">
      <c r="A414" s="12"/>
      <c r="B414" s="211"/>
      <c r="C414" s="212"/>
      <c r="D414" s="213" t="s">
        <v>75</v>
      </c>
      <c r="E414" s="225" t="s">
        <v>116</v>
      </c>
      <c r="F414" s="225" t="s">
        <v>478</v>
      </c>
      <c r="G414" s="212"/>
      <c r="H414" s="212"/>
      <c r="I414" s="215"/>
      <c r="J414" s="226">
        <f>BK414</f>
        <v>0</v>
      </c>
      <c r="K414" s="212"/>
      <c r="L414" s="217"/>
      <c r="M414" s="218"/>
      <c r="N414" s="219"/>
      <c r="O414" s="219"/>
      <c r="P414" s="220">
        <f>SUM(P415:P525)</f>
        <v>0</v>
      </c>
      <c r="Q414" s="219"/>
      <c r="R414" s="220">
        <f>SUM(R415:R525)</f>
        <v>31.31274045</v>
      </c>
      <c r="S414" s="219"/>
      <c r="T414" s="221">
        <f>SUM(T415:T525)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22" t="s">
        <v>83</v>
      </c>
      <c r="AT414" s="223" t="s">
        <v>75</v>
      </c>
      <c r="AU414" s="223" t="s">
        <v>83</v>
      </c>
      <c r="AY414" s="222" t="s">
        <v>172</v>
      </c>
      <c r="BK414" s="224">
        <f>SUM(BK415:BK525)</f>
        <v>0</v>
      </c>
    </row>
    <row r="415" s="2" customFormat="1" ht="37.8" customHeight="1">
      <c r="A415" s="39"/>
      <c r="B415" s="40"/>
      <c r="C415" s="227" t="s">
        <v>479</v>
      </c>
      <c r="D415" s="227" t="s">
        <v>174</v>
      </c>
      <c r="E415" s="228" t="s">
        <v>480</v>
      </c>
      <c r="F415" s="229" t="s">
        <v>481</v>
      </c>
      <c r="G415" s="230" t="s">
        <v>177</v>
      </c>
      <c r="H415" s="231">
        <v>7.4279999999999999</v>
      </c>
      <c r="I415" s="232"/>
      <c r="J415" s="233">
        <f>ROUND(I415*H415,2)</f>
        <v>0</v>
      </c>
      <c r="K415" s="229" t="s">
        <v>178</v>
      </c>
      <c r="L415" s="45"/>
      <c r="M415" s="234" t="s">
        <v>1</v>
      </c>
      <c r="N415" s="235" t="s">
        <v>41</v>
      </c>
      <c r="O415" s="92"/>
      <c r="P415" s="236">
        <f>O415*H415</f>
        <v>0</v>
      </c>
      <c r="Q415" s="236">
        <v>0.0043800000000000002</v>
      </c>
      <c r="R415" s="236">
        <f>Q415*H415</f>
        <v>0.032534640000000004</v>
      </c>
      <c r="S415" s="236">
        <v>0</v>
      </c>
      <c r="T415" s="23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8" t="s">
        <v>106</v>
      </c>
      <c r="AT415" s="238" t="s">
        <v>174</v>
      </c>
      <c r="AU415" s="238" t="s">
        <v>85</v>
      </c>
      <c r="AY415" s="18" t="s">
        <v>172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8" t="s">
        <v>83</v>
      </c>
      <c r="BK415" s="239">
        <f>ROUND(I415*H415,2)</f>
        <v>0</v>
      </c>
      <c r="BL415" s="18" t="s">
        <v>106</v>
      </c>
      <c r="BM415" s="238" t="s">
        <v>482</v>
      </c>
    </row>
    <row r="416" s="13" customFormat="1">
      <c r="A416" s="13"/>
      <c r="B416" s="240"/>
      <c r="C416" s="241"/>
      <c r="D416" s="242" t="s">
        <v>180</v>
      </c>
      <c r="E416" s="243" t="s">
        <v>1</v>
      </c>
      <c r="F416" s="244" t="s">
        <v>483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180</v>
      </c>
      <c r="AU416" s="250" t="s">
        <v>85</v>
      </c>
      <c r="AV416" s="13" t="s">
        <v>83</v>
      </c>
      <c r="AW416" s="13" t="s">
        <v>33</v>
      </c>
      <c r="AX416" s="13" t="s">
        <v>76</v>
      </c>
      <c r="AY416" s="250" t="s">
        <v>172</v>
      </c>
    </row>
    <row r="417" s="14" customFormat="1">
      <c r="A417" s="14"/>
      <c r="B417" s="251"/>
      <c r="C417" s="252"/>
      <c r="D417" s="242" t="s">
        <v>180</v>
      </c>
      <c r="E417" s="253" t="s">
        <v>1</v>
      </c>
      <c r="F417" s="254" t="s">
        <v>484</v>
      </c>
      <c r="G417" s="252"/>
      <c r="H417" s="255">
        <v>7.4279999999999999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1" t="s">
        <v>180</v>
      </c>
      <c r="AU417" s="261" t="s">
        <v>85</v>
      </c>
      <c r="AV417" s="14" t="s">
        <v>85</v>
      </c>
      <c r="AW417" s="14" t="s">
        <v>33</v>
      </c>
      <c r="AX417" s="14" t="s">
        <v>76</v>
      </c>
      <c r="AY417" s="261" t="s">
        <v>172</v>
      </c>
    </row>
    <row r="418" s="15" customFormat="1">
      <c r="A418" s="15"/>
      <c r="B418" s="262"/>
      <c r="C418" s="263"/>
      <c r="D418" s="242" t="s">
        <v>180</v>
      </c>
      <c r="E418" s="264" t="s">
        <v>1</v>
      </c>
      <c r="F418" s="265" t="s">
        <v>185</v>
      </c>
      <c r="G418" s="263"/>
      <c r="H418" s="266">
        <v>7.4279999999999999</v>
      </c>
      <c r="I418" s="267"/>
      <c r="J418" s="263"/>
      <c r="K418" s="263"/>
      <c r="L418" s="268"/>
      <c r="M418" s="269"/>
      <c r="N418" s="270"/>
      <c r="O418" s="270"/>
      <c r="P418" s="270"/>
      <c r="Q418" s="270"/>
      <c r="R418" s="270"/>
      <c r="S418" s="270"/>
      <c r="T418" s="27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2" t="s">
        <v>180</v>
      </c>
      <c r="AU418" s="272" t="s">
        <v>85</v>
      </c>
      <c r="AV418" s="15" t="s">
        <v>106</v>
      </c>
      <c r="AW418" s="15" t="s">
        <v>33</v>
      </c>
      <c r="AX418" s="15" t="s">
        <v>83</v>
      </c>
      <c r="AY418" s="272" t="s">
        <v>172</v>
      </c>
    </row>
    <row r="419" s="2" customFormat="1" ht="49.05" customHeight="1">
      <c r="A419" s="39"/>
      <c r="B419" s="40"/>
      <c r="C419" s="227" t="s">
        <v>485</v>
      </c>
      <c r="D419" s="227" t="s">
        <v>174</v>
      </c>
      <c r="E419" s="228" t="s">
        <v>486</v>
      </c>
      <c r="F419" s="229" t="s">
        <v>487</v>
      </c>
      <c r="G419" s="230" t="s">
        <v>177</v>
      </c>
      <c r="H419" s="231">
        <v>74.280000000000001</v>
      </c>
      <c r="I419" s="232"/>
      <c r="J419" s="233">
        <f>ROUND(I419*H419,2)</f>
        <v>0</v>
      </c>
      <c r="K419" s="229" t="s">
        <v>178</v>
      </c>
      <c r="L419" s="45"/>
      <c r="M419" s="234" t="s">
        <v>1</v>
      </c>
      <c r="N419" s="235" t="s">
        <v>41</v>
      </c>
      <c r="O419" s="92"/>
      <c r="P419" s="236">
        <f>O419*H419</f>
        <v>0</v>
      </c>
      <c r="Q419" s="236">
        <v>0.017330000000000002</v>
      </c>
      <c r="R419" s="236">
        <f>Q419*H419</f>
        <v>1.2872724000000002</v>
      </c>
      <c r="S419" s="236">
        <v>0</v>
      </c>
      <c r="T419" s="23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8" t="s">
        <v>106</v>
      </c>
      <c r="AT419" s="238" t="s">
        <v>174</v>
      </c>
      <c r="AU419" s="238" t="s">
        <v>85</v>
      </c>
      <c r="AY419" s="18" t="s">
        <v>172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8" t="s">
        <v>83</v>
      </c>
      <c r="BK419" s="239">
        <f>ROUND(I419*H419,2)</f>
        <v>0</v>
      </c>
      <c r="BL419" s="18" t="s">
        <v>106</v>
      </c>
      <c r="BM419" s="238" t="s">
        <v>488</v>
      </c>
    </row>
    <row r="420" s="14" customFormat="1">
      <c r="A420" s="14"/>
      <c r="B420" s="251"/>
      <c r="C420" s="252"/>
      <c r="D420" s="242" t="s">
        <v>180</v>
      </c>
      <c r="E420" s="253" t="s">
        <v>1</v>
      </c>
      <c r="F420" s="254" t="s">
        <v>489</v>
      </c>
      <c r="G420" s="252"/>
      <c r="H420" s="255">
        <v>74.280000000000001</v>
      </c>
      <c r="I420" s="256"/>
      <c r="J420" s="252"/>
      <c r="K420" s="252"/>
      <c r="L420" s="257"/>
      <c r="M420" s="258"/>
      <c r="N420" s="259"/>
      <c r="O420" s="259"/>
      <c r="P420" s="259"/>
      <c r="Q420" s="259"/>
      <c r="R420" s="259"/>
      <c r="S420" s="259"/>
      <c r="T420" s="26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1" t="s">
        <v>180</v>
      </c>
      <c r="AU420" s="261" t="s">
        <v>85</v>
      </c>
      <c r="AV420" s="14" t="s">
        <v>85</v>
      </c>
      <c r="AW420" s="14" t="s">
        <v>33</v>
      </c>
      <c r="AX420" s="14" t="s">
        <v>83</v>
      </c>
      <c r="AY420" s="261" t="s">
        <v>172</v>
      </c>
    </row>
    <row r="421" s="2" customFormat="1" ht="49.05" customHeight="1">
      <c r="A421" s="39"/>
      <c r="B421" s="40"/>
      <c r="C421" s="227" t="s">
        <v>490</v>
      </c>
      <c r="D421" s="227" t="s">
        <v>174</v>
      </c>
      <c r="E421" s="228" t="s">
        <v>491</v>
      </c>
      <c r="F421" s="229" t="s">
        <v>492</v>
      </c>
      <c r="G421" s="230" t="s">
        <v>177</v>
      </c>
      <c r="H421" s="231">
        <v>9.9100000000000001</v>
      </c>
      <c r="I421" s="232"/>
      <c r="J421" s="233">
        <f>ROUND(I421*H421,2)</f>
        <v>0</v>
      </c>
      <c r="K421" s="229" t="s">
        <v>178</v>
      </c>
      <c r="L421" s="45"/>
      <c r="M421" s="234" t="s">
        <v>1</v>
      </c>
      <c r="N421" s="235" t="s">
        <v>41</v>
      </c>
      <c r="O421" s="92"/>
      <c r="P421" s="236">
        <f>O421*H421</f>
        <v>0</v>
      </c>
      <c r="Q421" s="236">
        <v>0.017000000000000001</v>
      </c>
      <c r="R421" s="236">
        <f>Q421*H421</f>
        <v>0.16847000000000001</v>
      </c>
      <c r="S421" s="236">
        <v>0</v>
      </c>
      <c r="T421" s="23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8" t="s">
        <v>106</v>
      </c>
      <c r="AT421" s="238" t="s">
        <v>174</v>
      </c>
      <c r="AU421" s="238" t="s">
        <v>85</v>
      </c>
      <c r="AY421" s="18" t="s">
        <v>172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8" t="s">
        <v>83</v>
      </c>
      <c r="BK421" s="239">
        <f>ROUND(I421*H421,2)</f>
        <v>0</v>
      </c>
      <c r="BL421" s="18" t="s">
        <v>106</v>
      </c>
      <c r="BM421" s="238" t="s">
        <v>493</v>
      </c>
    </row>
    <row r="422" s="13" customFormat="1">
      <c r="A422" s="13"/>
      <c r="B422" s="240"/>
      <c r="C422" s="241"/>
      <c r="D422" s="242" t="s">
        <v>180</v>
      </c>
      <c r="E422" s="243" t="s">
        <v>1</v>
      </c>
      <c r="F422" s="244" t="s">
        <v>335</v>
      </c>
      <c r="G422" s="241"/>
      <c r="H422" s="243" t="s">
        <v>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0" t="s">
        <v>180</v>
      </c>
      <c r="AU422" s="250" t="s">
        <v>85</v>
      </c>
      <c r="AV422" s="13" t="s">
        <v>83</v>
      </c>
      <c r="AW422" s="13" t="s">
        <v>33</v>
      </c>
      <c r="AX422" s="13" t="s">
        <v>76</v>
      </c>
      <c r="AY422" s="250" t="s">
        <v>172</v>
      </c>
    </row>
    <row r="423" s="13" customFormat="1">
      <c r="A423" s="13"/>
      <c r="B423" s="240"/>
      <c r="C423" s="241"/>
      <c r="D423" s="242" t="s">
        <v>180</v>
      </c>
      <c r="E423" s="243" t="s">
        <v>1</v>
      </c>
      <c r="F423" s="244" t="s">
        <v>494</v>
      </c>
      <c r="G423" s="241"/>
      <c r="H423" s="243" t="s">
        <v>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0" t="s">
        <v>180</v>
      </c>
      <c r="AU423" s="250" t="s">
        <v>85</v>
      </c>
      <c r="AV423" s="13" t="s">
        <v>83</v>
      </c>
      <c r="AW423" s="13" t="s">
        <v>33</v>
      </c>
      <c r="AX423" s="13" t="s">
        <v>76</v>
      </c>
      <c r="AY423" s="250" t="s">
        <v>172</v>
      </c>
    </row>
    <row r="424" s="14" customFormat="1">
      <c r="A424" s="14"/>
      <c r="B424" s="251"/>
      <c r="C424" s="252"/>
      <c r="D424" s="242" t="s">
        <v>180</v>
      </c>
      <c r="E424" s="253" t="s">
        <v>1</v>
      </c>
      <c r="F424" s="254" t="s">
        <v>495</v>
      </c>
      <c r="G424" s="252"/>
      <c r="H424" s="255">
        <v>9.9100000000000001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1" t="s">
        <v>180</v>
      </c>
      <c r="AU424" s="261" t="s">
        <v>85</v>
      </c>
      <c r="AV424" s="14" t="s">
        <v>85</v>
      </c>
      <c r="AW424" s="14" t="s">
        <v>33</v>
      </c>
      <c r="AX424" s="14" t="s">
        <v>76</v>
      </c>
      <c r="AY424" s="261" t="s">
        <v>172</v>
      </c>
    </row>
    <row r="425" s="15" customFormat="1">
      <c r="A425" s="15"/>
      <c r="B425" s="262"/>
      <c r="C425" s="263"/>
      <c r="D425" s="242" t="s">
        <v>180</v>
      </c>
      <c r="E425" s="264" t="s">
        <v>1</v>
      </c>
      <c r="F425" s="265" t="s">
        <v>185</v>
      </c>
      <c r="G425" s="263"/>
      <c r="H425" s="266">
        <v>9.9100000000000001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2" t="s">
        <v>180</v>
      </c>
      <c r="AU425" s="272" t="s">
        <v>85</v>
      </c>
      <c r="AV425" s="15" t="s">
        <v>106</v>
      </c>
      <c r="AW425" s="15" t="s">
        <v>33</v>
      </c>
      <c r="AX425" s="15" t="s">
        <v>83</v>
      </c>
      <c r="AY425" s="272" t="s">
        <v>172</v>
      </c>
    </row>
    <row r="426" s="2" customFormat="1" ht="37.8" customHeight="1">
      <c r="A426" s="39"/>
      <c r="B426" s="40"/>
      <c r="C426" s="227" t="s">
        <v>496</v>
      </c>
      <c r="D426" s="227" t="s">
        <v>174</v>
      </c>
      <c r="E426" s="228" t="s">
        <v>497</v>
      </c>
      <c r="F426" s="229" t="s">
        <v>498</v>
      </c>
      <c r="G426" s="230" t="s">
        <v>177</v>
      </c>
      <c r="H426" s="231">
        <v>75.668999999999997</v>
      </c>
      <c r="I426" s="232"/>
      <c r="J426" s="233">
        <f>ROUND(I426*H426,2)</f>
        <v>0</v>
      </c>
      <c r="K426" s="229" t="s">
        <v>178</v>
      </c>
      <c r="L426" s="45"/>
      <c r="M426" s="234" t="s">
        <v>1</v>
      </c>
      <c r="N426" s="235" t="s">
        <v>41</v>
      </c>
      <c r="O426" s="92"/>
      <c r="P426" s="236">
        <f>O426*H426</f>
        <v>0</v>
      </c>
      <c r="Q426" s="236">
        <v>0.0043800000000000002</v>
      </c>
      <c r="R426" s="236">
        <f>Q426*H426</f>
        <v>0.33143022</v>
      </c>
      <c r="S426" s="236">
        <v>0</v>
      </c>
      <c r="T426" s="23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8" t="s">
        <v>106</v>
      </c>
      <c r="AT426" s="238" t="s">
        <v>174</v>
      </c>
      <c r="AU426" s="238" t="s">
        <v>85</v>
      </c>
      <c r="AY426" s="18" t="s">
        <v>172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8" t="s">
        <v>83</v>
      </c>
      <c r="BK426" s="239">
        <f>ROUND(I426*H426,2)</f>
        <v>0</v>
      </c>
      <c r="BL426" s="18" t="s">
        <v>106</v>
      </c>
      <c r="BM426" s="238" t="s">
        <v>499</v>
      </c>
    </row>
    <row r="427" s="13" customFormat="1">
      <c r="A427" s="13"/>
      <c r="B427" s="240"/>
      <c r="C427" s="241"/>
      <c r="D427" s="242" t="s">
        <v>180</v>
      </c>
      <c r="E427" s="243" t="s">
        <v>1</v>
      </c>
      <c r="F427" s="244" t="s">
        <v>483</v>
      </c>
      <c r="G427" s="241"/>
      <c r="H427" s="243" t="s">
        <v>1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0" t="s">
        <v>180</v>
      </c>
      <c r="AU427" s="250" t="s">
        <v>85</v>
      </c>
      <c r="AV427" s="13" t="s">
        <v>83</v>
      </c>
      <c r="AW427" s="13" t="s">
        <v>33</v>
      </c>
      <c r="AX427" s="13" t="s">
        <v>76</v>
      </c>
      <c r="AY427" s="250" t="s">
        <v>172</v>
      </c>
    </row>
    <row r="428" s="14" customFormat="1">
      <c r="A428" s="14"/>
      <c r="B428" s="251"/>
      <c r="C428" s="252"/>
      <c r="D428" s="242" t="s">
        <v>180</v>
      </c>
      <c r="E428" s="253" t="s">
        <v>1</v>
      </c>
      <c r="F428" s="254" t="s">
        <v>500</v>
      </c>
      <c r="G428" s="252"/>
      <c r="H428" s="255">
        <v>26.885999999999999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1" t="s">
        <v>180</v>
      </c>
      <c r="AU428" s="261" t="s">
        <v>85</v>
      </c>
      <c r="AV428" s="14" t="s">
        <v>85</v>
      </c>
      <c r="AW428" s="14" t="s">
        <v>33</v>
      </c>
      <c r="AX428" s="14" t="s">
        <v>76</v>
      </c>
      <c r="AY428" s="261" t="s">
        <v>172</v>
      </c>
    </row>
    <row r="429" s="13" customFormat="1">
      <c r="A429" s="13"/>
      <c r="B429" s="240"/>
      <c r="C429" s="241"/>
      <c r="D429" s="242" t="s">
        <v>180</v>
      </c>
      <c r="E429" s="243" t="s">
        <v>1</v>
      </c>
      <c r="F429" s="244" t="s">
        <v>501</v>
      </c>
      <c r="G429" s="241"/>
      <c r="H429" s="243" t="s">
        <v>1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0" t="s">
        <v>180</v>
      </c>
      <c r="AU429" s="250" t="s">
        <v>85</v>
      </c>
      <c r="AV429" s="13" t="s">
        <v>83</v>
      </c>
      <c r="AW429" s="13" t="s">
        <v>33</v>
      </c>
      <c r="AX429" s="13" t="s">
        <v>76</v>
      </c>
      <c r="AY429" s="250" t="s">
        <v>172</v>
      </c>
    </row>
    <row r="430" s="14" customFormat="1">
      <c r="A430" s="14"/>
      <c r="B430" s="251"/>
      <c r="C430" s="252"/>
      <c r="D430" s="242" t="s">
        <v>180</v>
      </c>
      <c r="E430" s="253" t="s">
        <v>1</v>
      </c>
      <c r="F430" s="254" t="s">
        <v>502</v>
      </c>
      <c r="G430" s="252"/>
      <c r="H430" s="255">
        <v>2.383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1" t="s">
        <v>180</v>
      </c>
      <c r="AU430" s="261" t="s">
        <v>85</v>
      </c>
      <c r="AV430" s="14" t="s">
        <v>85</v>
      </c>
      <c r="AW430" s="14" t="s">
        <v>33</v>
      </c>
      <c r="AX430" s="14" t="s">
        <v>76</v>
      </c>
      <c r="AY430" s="261" t="s">
        <v>172</v>
      </c>
    </row>
    <row r="431" s="13" customFormat="1">
      <c r="A431" s="13"/>
      <c r="B431" s="240"/>
      <c r="C431" s="241"/>
      <c r="D431" s="242" t="s">
        <v>180</v>
      </c>
      <c r="E431" s="243" t="s">
        <v>1</v>
      </c>
      <c r="F431" s="244" t="s">
        <v>335</v>
      </c>
      <c r="G431" s="241"/>
      <c r="H431" s="243" t="s">
        <v>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0" t="s">
        <v>180</v>
      </c>
      <c r="AU431" s="250" t="s">
        <v>85</v>
      </c>
      <c r="AV431" s="13" t="s">
        <v>83</v>
      </c>
      <c r="AW431" s="13" t="s">
        <v>33</v>
      </c>
      <c r="AX431" s="13" t="s">
        <v>76</v>
      </c>
      <c r="AY431" s="250" t="s">
        <v>172</v>
      </c>
    </row>
    <row r="432" s="14" customFormat="1">
      <c r="A432" s="14"/>
      <c r="B432" s="251"/>
      <c r="C432" s="252"/>
      <c r="D432" s="242" t="s">
        <v>180</v>
      </c>
      <c r="E432" s="253" t="s">
        <v>1</v>
      </c>
      <c r="F432" s="254" t="s">
        <v>503</v>
      </c>
      <c r="G432" s="252"/>
      <c r="H432" s="255">
        <v>3.6739999999999999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1" t="s">
        <v>180</v>
      </c>
      <c r="AU432" s="261" t="s">
        <v>85</v>
      </c>
      <c r="AV432" s="14" t="s">
        <v>85</v>
      </c>
      <c r="AW432" s="14" t="s">
        <v>33</v>
      </c>
      <c r="AX432" s="14" t="s">
        <v>76</v>
      </c>
      <c r="AY432" s="261" t="s">
        <v>172</v>
      </c>
    </row>
    <row r="433" s="14" customFormat="1">
      <c r="A433" s="14"/>
      <c r="B433" s="251"/>
      <c r="C433" s="252"/>
      <c r="D433" s="242" t="s">
        <v>180</v>
      </c>
      <c r="E433" s="253" t="s">
        <v>1</v>
      </c>
      <c r="F433" s="254" t="s">
        <v>504</v>
      </c>
      <c r="G433" s="252"/>
      <c r="H433" s="255">
        <v>-1.452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180</v>
      </c>
      <c r="AU433" s="261" t="s">
        <v>85</v>
      </c>
      <c r="AV433" s="14" t="s">
        <v>85</v>
      </c>
      <c r="AW433" s="14" t="s">
        <v>33</v>
      </c>
      <c r="AX433" s="14" t="s">
        <v>76</v>
      </c>
      <c r="AY433" s="261" t="s">
        <v>172</v>
      </c>
    </row>
    <row r="434" s="14" customFormat="1">
      <c r="A434" s="14"/>
      <c r="B434" s="251"/>
      <c r="C434" s="252"/>
      <c r="D434" s="242" t="s">
        <v>180</v>
      </c>
      <c r="E434" s="253" t="s">
        <v>1</v>
      </c>
      <c r="F434" s="254" t="s">
        <v>505</v>
      </c>
      <c r="G434" s="252"/>
      <c r="H434" s="255">
        <v>3.5110000000000001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1" t="s">
        <v>180</v>
      </c>
      <c r="AU434" s="261" t="s">
        <v>85</v>
      </c>
      <c r="AV434" s="14" t="s">
        <v>85</v>
      </c>
      <c r="AW434" s="14" t="s">
        <v>33</v>
      </c>
      <c r="AX434" s="14" t="s">
        <v>76</v>
      </c>
      <c r="AY434" s="261" t="s">
        <v>172</v>
      </c>
    </row>
    <row r="435" s="14" customFormat="1">
      <c r="A435" s="14"/>
      <c r="B435" s="251"/>
      <c r="C435" s="252"/>
      <c r="D435" s="242" t="s">
        <v>180</v>
      </c>
      <c r="E435" s="253" t="s">
        <v>1</v>
      </c>
      <c r="F435" s="254" t="s">
        <v>506</v>
      </c>
      <c r="G435" s="252"/>
      <c r="H435" s="255">
        <v>-1.4199999999999999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1" t="s">
        <v>180</v>
      </c>
      <c r="AU435" s="261" t="s">
        <v>85</v>
      </c>
      <c r="AV435" s="14" t="s">
        <v>85</v>
      </c>
      <c r="AW435" s="14" t="s">
        <v>33</v>
      </c>
      <c r="AX435" s="14" t="s">
        <v>76</v>
      </c>
      <c r="AY435" s="261" t="s">
        <v>172</v>
      </c>
    </row>
    <row r="436" s="14" customFormat="1">
      <c r="A436" s="14"/>
      <c r="B436" s="251"/>
      <c r="C436" s="252"/>
      <c r="D436" s="242" t="s">
        <v>180</v>
      </c>
      <c r="E436" s="253" t="s">
        <v>1</v>
      </c>
      <c r="F436" s="254" t="s">
        <v>507</v>
      </c>
      <c r="G436" s="252"/>
      <c r="H436" s="255">
        <v>16.981999999999999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1" t="s">
        <v>180</v>
      </c>
      <c r="AU436" s="261" t="s">
        <v>85</v>
      </c>
      <c r="AV436" s="14" t="s">
        <v>85</v>
      </c>
      <c r="AW436" s="14" t="s">
        <v>33</v>
      </c>
      <c r="AX436" s="14" t="s">
        <v>76</v>
      </c>
      <c r="AY436" s="261" t="s">
        <v>172</v>
      </c>
    </row>
    <row r="437" s="13" customFormat="1">
      <c r="A437" s="13"/>
      <c r="B437" s="240"/>
      <c r="C437" s="241"/>
      <c r="D437" s="242" t="s">
        <v>180</v>
      </c>
      <c r="E437" s="243" t="s">
        <v>1</v>
      </c>
      <c r="F437" s="244" t="s">
        <v>341</v>
      </c>
      <c r="G437" s="241"/>
      <c r="H437" s="243" t="s">
        <v>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0" t="s">
        <v>180</v>
      </c>
      <c r="AU437" s="250" t="s">
        <v>85</v>
      </c>
      <c r="AV437" s="13" t="s">
        <v>83</v>
      </c>
      <c r="AW437" s="13" t="s">
        <v>33</v>
      </c>
      <c r="AX437" s="13" t="s">
        <v>76</v>
      </c>
      <c r="AY437" s="250" t="s">
        <v>172</v>
      </c>
    </row>
    <row r="438" s="13" customFormat="1">
      <c r="A438" s="13"/>
      <c r="B438" s="240"/>
      <c r="C438" s="241"/>
      <c r="D438" s="242" t="s">
        <v>180</v>
      </c>
      <c r="E438" s="243" t="s">
        <v>1</v>
      </c>
      <c r="F438" s="244" t="s">
        <v>508</v>
      </c>
      <c r="G438" s="241"/>
      <c r="H438" s="243" t="s">
        <v>1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0" t="s">
        <v>180</v>
      </c>
      <c r="AU438" s="250" t="s">
        <v>85</v>
      </c>
      <c r="AV438" s="13" t="s">
        <v>83</v>
      </c>
      <c r="AW438" s="13" t="s">
        <v>33</v>
      </c>
      <c r="AX438" s="13" t="s">
        <v>76</v>
      </c>
      <c r="AY438" s="250" t="s">
        <v>172</v>
      </c>
    </row>
    <row r="439" s="13" customFormat="1">
      <c r="A439" s="13"/>
      <c r="B439" s="240"/>
      <c r="C439" s="241"/>
      <c r="D439" s="242" t="s">
        <v>180</v>
      </c>
      <c r="E439" s="243" t="s">
        <v>1</v>
      </c>
      <c r="F439" s="244" t="s">
        <v>509</v>
      </c>
      <c r="G439" s="241"/>
      <c r="H439" s="243" t="s">
        <v>1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0" t="s">
        <v>180</v>
      </c>
      <c r="AU439" s="250" t="s">
        <v>85</v>
      </c>
      <c r="AV439" s="13" t="s">
        <v>83</v>
      </c>
      <c r="AW439" s="13" t="s">
        <v>33</v>
      </c>
      <c r="AX439" s="13" t="s">
        <v>76</v>
      </c>
      <c r="AY439" s="250" t="s">
        <v>172</v>
      </c>
    </row>
    <row r="440" s="14" customFormat="1">
      <c r="A440" s="14"/>
      <c r="B440" s="251"/>
      <c r="C440" s="252"/>
      <c r="D440" s="242" t="s">
        <v>180</v>
      </c>
      <c r="E440" s="253" t="s">
        <v>1</v>
      </c>
      <c r="F440" s="254" t="s">
        <v>510</v>
      </c>
      <c r="G440" s="252"/>
      <c r="H440" s="255">
        <v>1.716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1" t="s">
        <v>180</v>
      </c>
      <c r="AU440" s="261" t="s">
        <v>85</v>
      </c>
      <c r="AV440" s="14" t="s">
        <v>85</v>
      </c>
      <c r="AW440" s="14" t="s">
        <v>33</v>
      </c>
      <c r="AX440" s="14" t="s">
        <v>76</v>
      </c>
      <c r="AY440" s="261" t="s">
        <v>172</v>
      </c>
    </row>
    <row r="441" s="13" customFormat="1">
      <c r="A441" s="13"/>
      <c r="B441" s="240"/>
      <c r="C441" s="241"/>
      <c r="D441" s="242" t="s">
        <v>180</v>
      </c>
      <c r="E441" s="243" t="s">
        <v>1</v>
      </c>
      <c r="F441" s="244" t="s">
        <v>511</v>
      </c>
      <c r="G441" s="241"/>
      <c r="H441" s="243" t="s">
        <v>1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0" t="s">
        <v>180</v>
      </c>
      <c r="AU441" s="250" t="s">
        <v>85</v>
      </c>
      <c r="AV441" s="13" t="s">
        <v>83</v>
      </c>
      <c r="AW441" s="13" t="s">
        <v>33</v>
      </c>
      <c r="AX441" s="13" t="s">
        <v>76</v>
      </c>
      <c r="AY441" s="250" t="s">
        <v>172</v>
      </c>
    </row>
    <row r="442" s="13" customFormat="1">
      <c r="A442" s="13"/>
      <c r="B442" s="240"/>
      <c r="C442" s="241"/>
      <c r="D442" s="242" t="s">
        <v>180</v>
      </c>
      <c r="E442" s="243" t="s">
        <v>1</v>
      </c>
      <c r="F442" s="244" t="s">
        <v>509</v>
      </c>
      <c r="G442" s="241"/>
      <c r="H442" s="243" t="s">
        <v>1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0" t="s">
        <v>180</v>
      </c>
      <c r="AU442" s="250" t="s">
        <v>85</v>
      </c>
      <c r="AV442" s="13" t="s">
        <v>83</v>
      </c>
      <c r="AW442" s="13" t="s">
        <v>33</v>
      </c>
      <c r="AX442" s="13" t="s">
        <v>76</v>
      </c>
      <c r="AY442" s="250" t="s">
        <v>172</v>
      </c>
    </row>
    <row r="443" s="14" customFormat="1">
      <c r="A443" s="14"/>
      <c r="B443" s="251"/>
      <c r="C443" s="252"/>
      <c r="D443" s="242" t="s">
        <v>180</v>
      </c>
      <c r="E443" s="253" t="s">
        <v>1</v>
      </c>
      <c r="F443" s="254" t="s">
        <v>512</v>
      </c>
      <c r="G443" s="252"/>
      <c r="H443" s="255">
        <v>4.6790000000000003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1" t="s">
        <v>180</v>
      </c>
      <c r="AU443" s="261" t="s">
        <v>85</v>
      </c>
      <c r="AV443" s="14" t="s">
        <v>85</v>
      </c>
      <c r="AW443" s="14" t="s">
        <v>33</v>
      </c>
      <c r="AX443" s="14" t="s">
        <v>76</v>
      </c>
      <c r="AY443" s="261" t="s">
        <v>172</v>
      </c>
    </row>
    <row r="444" s="13" customFormat="1">
      <c r="A444" s="13"/>
      <c r="B444" s="240"/>
      <c r="C444" s="241"/>
      <c r="D444" s="242" t="s">
        <v>180</v>
      </c>
      <c r="E444" s="243" t="s">
        <v>1</v>
      </c>
      <c r="F444" s="244" t="s">
        <v>513</v>
      </c>
      <c r="G444" s="241"/>
      <c r="H444" s="243" t="s">
        <v>1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0" t="s">
        <v>180</v>
      </c>
      <c r="AU444" s="250" t="s">
        <v>85</v>
      </c>
      <c r="AV444" s="13" t="s">
        <v>83</v>
      </c>
      <c r="AW444" s="13" t="s">
        <v>33</v>
      </c>
      <c r="AX444" s="13" t="s">
        <v>76</v>
      </c>
      <c r="AY444" s="250" t="s">
        <v>172</v>
      </c>
    </row>
    <row r="445" s="13" customFormat="1">
      <c r="A445" s="13"/>
      <c r="B445" s="240"/>
      <c r="C445" s="241"/>
      <c r="D445" s="242" t="s">
        <v>180</v>
      </c>
      <c r="E445" s="243" t="s">
        <v>1</v>
      </c>
      <c r="F445" s="244" t="s">
        <v>509</v>
      </c>
      <c r="G445" s="241"/>
      <c r="H445" s="243" t="s">
        <v>1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0" t="s">
        <v>180</v>
      </c>
      <c r="AU445" s="250" t="s">
        <v>85</v>
      </c>
      <c r="AV445" s="13" t="s">
        <v>83</v>
      </c>
      <c r="AW445" s="13" t="s">
        <v>33</v>
      </c>
      <c r="AX445" s="13" t="s">
        <v>76</v>
      </c>
      <c r="AY445" s="250" t="s">
        <v>172</v>
      </c>
    </row>
    <row r="446" s="14" customFormat="1">
      <c r="A446" s="14"/>
      <c r="B446" s="251"/>
      <c r="C446" s="252"/>
      <c r="D446" s="242" t="s">
        <v>180</v>
      </c>
      <c r="E446" s="253" t="s">
        <v>1</v>
      </c>
      <c r="F446" s="254" t="s">
        <v>514</v>
      </c>
      <c r="G446" s="252"/>
      <c r="H446" s="255">
        <v>4.7030000000000003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1" t="s">
        <v>180</v>
      </c>
      <c r="AU446" s="261" t="s">
        <v>85</v>
      </c>
      <c r="AV446" s="14" t="s">
        <v>85</v>
      </c>
      <c r="AW446" s="14" t="s">
        <v>33</v>
      </c>
      <c r="AX446" s="14" t="s">
        <v>76</v>
      </c>
      <c r="AY446" s="261" t="s">
        <v>172</v>
      </c>
    </row>
    <row r="447" s="14" customFormat="1">
      <c r="A447" s="14"/>
      <c r="B447" s="251"/>
      <c r="C447" s="252"/>
      <c r="D447" s="242" t="s">
        <v>180</v>
      </c>
      <c r="E447" s="253" t="s">
        <v>1</v>
      </c>
      <c r="F447" s="254" t="s">
        <v>515</v>
      </c>
      <c r="G447" s="252"/>
      <c r="H447" s="255">
        <v>12.318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1" t="s">
        <v>180</v>
      </c>
      <c r="AU447" s="261" t="s">
        <v>85</v>
      </c>
      <c r="AV447" s="14" t="s">
        <v>85</v>
      </c>
      <c r="AW447" s="14" t="s">
        <v>33</v>
      </c>
      <c r="AX447" s="14" t="s">
        <v>76</v>
      </c>
      <c r="AY447" s="261" t="s">
        <v>172</v>
      </c>
    </row>
    <row r="448" s="13" customFormat="1">
      <c r="A448" s="13"/>
      <c r="B448" s="240"/>
      <c r="C448" s="241"/>
      <c r="D448" s="242" t="s">
        <v>180</v>
      </c>
      <c r="E448" s="243" t="s">
        <v>1</v>
      </c>
      <c r="F448" s="244" t="s">
        <v>516</v>
      </c>
      <c r="G448" s="241"/>
      <c r="H448" s="243" t="s">
        <v>1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0" t="s">
        <v>180</v>
      </c>
      <c r="AU448" s="250" t="s">
        <v>85</v>
      </c>
      <c r="AV448" s="13" t="s">
        <v>83</v>
      </c>
      <c r="AW448" s="13" t="s">
        <v>33</v>
      </c>
      <c r="AX448" s="13" t="s">
        <v>76</v>
      </c>
      <c r="AY448" s="250" t="s">
        <v>172</v>
      </c>
    </row>
    <row r="449" s="13" customFormat="1">
      <c r="A449" s="13"/>
      <c r="B449" s="240"/>
      <c r="C449" s="241"/>
      <c r="D449" s="242" t="s">
        <v>180</v>
      </c>
      <c r="E449" s="243" t="s">
        <v>1</v>
      </c>
      <c r="F449" s="244" t="s">
        <v>509</v>
      </c>
      <c r="G449" s="241"/>
      <c r="H449" s="243" t="s">
        <v>1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0" t="s">
        <v>180</v>
      </c>
      <c r="AU449" s="250" t="s">
        <v>85</v>
      </c>
      <c r="AV449" s="13" t="s">
        <v>83</v>
      </c>
      <c r="AW449" s="13" t="s">
        <v>33</v>
      </c>
      <c r="AX449" s="13" t="s">
        <v>76</v>
      </c>
      <c r="AY449" s="250" t="s">
        <v>172</v>
      </c>
    </row>
    <row r="450" s="14" customFormat="1">
      <c r="A450" s="14"/>
      <c r="B450" s="251"/>
      <c r="C450" s="252"/>
      <c r="D450" s="242" t="s">
        <v>180</v>
      </c>
      <c r="E450" s="253" t="s">
        <v>1</v>
      </c>
      <c r="F450" s="254" t="s">
        <v>517</v>
      </c>
      <c r="G450" s="252"/>
      <c r="H450" s="255">
        <v>1.6890000000000001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1" t="s">
        <v>180</v>
      </c>
      <c r="AU450" s="261" t="s">
        <v>85</v>
      </c>
      <c r="AV450" s="14" t="s">
        <v>85</v>
      </c>
      <c r="AW450" s="14" t="s">
        <v>33</v>
      </c>
      <c r="AX450" s="14" t="s">
        <v>76</v>
      </c>
      <c r="AY450" s="261" t="s">
        <v>172</v>
      </c>
    </row>
    <row r="451" s="15" customFormat="1">
      <c r="A451" s="15"/>
      <c r="B451" s="262"/>
      <c r="C451" s="263"/>
      <c r="D451" s="242" t="s">
        <v>180</v>
      </c>
      <c r="E451" s="264" t="s">
        <v>1</v>
      </c>
      <c r="F451" s="265" t="s">
        <v>185</v>
      </c>
      <c r="G451" s="263"/>
      <c r="H451" s="266">
        <v>75.668999999999997</v>
      </c>
      <c r="I451" s="267"/>
      <c r="J451" s="263"/>
      <c r="K451" s="263"/>
      <c r="L451" s="268"/>
      <c r="M451" s="269"/>
      <c r="N451" s="270"/>
      <c r="O451" s="270"/>
      <c r="P451" s="270"/>
      <c r="Q451" s="270"/>
      <c r="R451" s="270"/>
      <c r="S451" s="270"/>
      <c r="T451" s="271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2" t="s">
        <v>180</v>
      </c>
      <c r="AU451" s="272" t="s">
        <v>85</v>
      </c>
      <c r="AV451" s="15" t="s">
        <v>106</v>
      </c>
      <c r="AW451" s="15" t="s">
        <v>33</v>
      </c>
      <c r="AX451" s="15" t="s">
        <v>83</v>
      </c>
      <c r="AY451" s="272" t="s">
        <v>172</v>
      </c>
    </row>
    <row r="452" s="2" customFormat="1" ht="37.8" customHeight="1">
      <c r="A452" s="39"/>
      <c r="B452" s="40"/>
      <c r="C452" s="227" t="s">
        <v>518</v>
      </c>
      <c r="D452" s="227" t="s">
        <v>174</v>
      </c>
      <c r="E452" s="228" t="s">
        <v>519</v>
      </c>
      <c r="F452" s="229" t="s">
        <v>520</v>
      </c>
      <c r="G452" s="230" t="s">
        <v>177</v>
      </c>
      <c r="H452" s="231">
        <v>634.17999999999995</v>
      </c>
      <c r="I452" s="232"/>
      <c r="J452" s="233">
        <f>ROUND(I452*H452,2)</f>
        <v>0</v>
      </c>
      <c r="K452" s="229" t="s">
        <v>178</v>
      </c>
      <c r="L452" s="45"/>
      <c r="M452" s="234" t="s">
        <v>1</v>
      </c>
      <c r="N452" s="235" t="s">
        <v>41</v>
      </c>
      <c r="O452" s="92"/>
      <c r="P452" s="236">
        <f>O452*H452</f>
        <v>0</v>
      </c>
      <c r="Q452" s="236">
        <v>0.017330000000000002</v>
      </c>
      <c r="R452" s="236">
        <f>Q452*H452</f>
        <v>10.9903394</v>
      </c>
      <c r="S452" s="236">
        <v>0</v>
      </c>
      <c r="T452" s="23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8" t="s">
        <v>106</v>
      </c>
      <c r="AT452" s="238" t="s">
        <v>174</v>
      </c>
      <c r="AU452" s="238" t="s">
        <v>85</v>
      </c>
      <c r="AY452" s="18" t="s">
        <v>172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8" t="s">
        <v>83</v>
      </c>
      <c r="BK452" s="239">
        <f>ROUND(I452*H452,2)</f>
        <v>0</v>
      </c>
      <c r="BL452" s="18" t="s">
        <v>106</v>
      </c>
      <c r="BM452" s="238" t="s">
        <v>521</v>
      </c>
    </row>
    <row r="453" s="14" customFormat="1">
      <c r="A453" s="14"/>
      <c r="B453" s="251"/>
      <c r="C453" s="252"/>
      <c r="D453" s="242" t="s">
        <v>180</v>
      </c>
      <c r="E453" s="253" t="s">
        <v>1</v>
      </c>
      <c r="F453" s="254" t="s">
        <v>522</v>
      </c>
      <c r="G453" s="252"/>
      <c r="H453" s="255">
        <v>268.858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1" t="s">
        <v>180</v>
      </c>
      <c r="AU453" s="261" t="s">
        <v>85</v>
      </c>
      <c r="AV453" s="14" t="s">
        <v>85</v>
      </c>
      <c r="AW453" s="14" t="s">
        <v>33</v>
      </c>
      <c r="AX453" s="14" t="s">
        <v>76</v>
      </c>
      <c r="AY453" s="261" t="s">
        <v>172</v>
      </c>
    </row>
    <row r="454" s="13" customFormat="1">
      <c r="A454" s="13"/>
      <c r="B454" s="240"/>
      <c r="C454" s="241"/>
      <c r="D454" s="242" t="s">
        <v>180</v>
      </c>
      <c r="E454" s="243" t="s">
        <v>1</v>
      </c>
      <c r="F454" s="244" t="s">
        <v>501</v>
      </c>
      <c r="G454" s="241"/>
      <c r="H454" s="243" t="s">
        <v>1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0" t="s">
        <v>180</v>
      </c>
      <c r="AU454" s="250" t="s">
        <v>85</v>
      </c>
      <c r="AV454" s="13" t="s">
        <v>83</v>
      </c>
      <c r="AW454" s="13" t="s">
        <v>33</v>
      </c>
      <c r="AX454" s="13" t="s">
        <v>76</v>
      </c>
      <c r="AY454" s="250" t="s">
        <v>172</v>
      </c>
    </row>
    <row r="455" s="14" customFormat="1">
      <c r="A455" s="14"/>
      <c r="B455" s="251"/>
      <c r="C455" s="252"/>
      <c r="D455" s="242" t="s">
        <v>180</v>
      </c>
      <c r="E455" s="253" t="s">
        <v>1</v>
      </c>
      <c r="F455" s="254" t="s">
        <v>502</v>
      </c>
      <c r="G455" s="252"/>
      <c r="H455" s="255">
        <v>2.383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1" t="s">
        <v>180</v>
      </c>
      <c r="AU455" s="261" t="s">
        <v>85</v>
      </c>
      <c r="AV455" s="14" t="s">
        <v>85</v>
      </c>
      <c r="AW455" s="14" t="s">
        <v>33</v>
      </c>
      <c r="AX455" s="14" t="s">
        <v>76</v>
      </c>
      <c r="AY455" s="261" t="s">
        <v>172</v>
      </c>
    </row>
    <row r="456" s="13" customFormat="1">
      <c r="A456" s="13"/>
      <c r="B456" s="240"/>
      <c r="C456" s="241"/>
      <c r="D456" s="242" t="s">
        <v>180</v>
      </c>
      <c r="E456" s="243" t="s">
        <v>1</v>
      </c>
      <c r="F456" s="244" t="s">
        <v>335</v>
      </c>
      <c r="G456" s="241"/>
      <c r="H456" s="243" t="s">
        <v>1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0" t="s">
        <v>180</v>
      </c>
      <c r="AU456" s="250" t="s">
        <v>85</v>
      </c>
      <c r="AV456" s="13" t="s">
        <v>83</v>
      </c>
      <c r="AW456" s="13" t="s">
        <v>33</v>
      </c>
      <c r="AX456" s="13" t="s">
        <v>76</v>
      </c>
      <c r="AY456" s="250" t="s">
        <v>172</v>
      </c>
    </row>
    <row r="457" s="14" customFormat="1">
      <c r="A457" s="14"/>
      <c r="B457" s="251"/>
      <c r="C457" s="252"/>
      <c r="D457" s="242" t="s">
        <v>180</v>
      </c>
      <c r="E457" s="253" t="s">
        <v>1</v>
      </c>
      <c r="F457" s="254" t="s">
        <v>503</v>
      </c>
      <c r="G457" s="252"/>
      <c r="H457" s="255">
        <v>3.6739999999999999</v>
      </c>
      <c r="I457" s="256"/>
      <c r="J457" s="252"/>
      <c r="K457" s="252"/>
      <c r="L457" s="257"/>
      <c r="M457" s="258"/>
      <c r="N457" s="259"/>
      <c r="O457" s="259"/>
      <c r="P457" s="259"/>
      <c r="Q457" s="259"/>
      <c r="R457" s="259"/>
      <c r="S457" s="259"/>
      <c r="T457" s="26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1" t="s">
        <v>180</v>
      </c>
      <c r="AU457" s="261" t="s">
        <v>85</v>
      </c>
      <c r="AV457" s="14" t="s">
        <v>85</v>
      </c>
      <c r="AW457" s="14" t="s">
        <v>33</v>
      </c>
      <c r="AX457" s="14" t="s">
        <v>76</v>
      </c>
      <c r="AY457" s="261" t="s">
        <v>172</v>
      </c>
    </row>
    <row r="458" s="14" customFormat="1">
      <c r="A458" s="14"/>
      <c r="B458" s="251"/>
      <c r="C458" s="252"/>
      <c r="D458" s="242" t="s">
        <v>180</v>
      </c>
      <c r="E458" s="253" t="s">
        <v>1</v>
      </c>
      <c r="F458" s="254" t="s">
        <v>504</v>
      </c>
      <c r="G458" s="252"/>
      <c r="H458" s="255">
        <v>-1.452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1" t="s">
        <v>180</v>
      </c>
      <c r="AU458" s="261" t="s">
        <v>85</v>
      </c>
      <c r="AV458" s="14" t="s">
        <v>85</v>
      </c>
      <c r="AW458" s="14" t="s">
        <v>33</v>
      </c>
      <c r="AX458" s="14" t="s">
        <v>76</v>
      </c>
      <c r="AY458" s="261" t="s">
        <v>172</v>
      </c>
    </row>
    <row r="459" s="14" customFormat="1">
      <c r="A459" s="14"/>
      <c r="B459" s="251"/>
      <c r="C459" s="252"/>
      <c r="D459" s="242" t="s">
        <v>180</v>
      </c>
      <c r="E459" s="253" t="s">
        <v>1</v>
      </c>
      <c r="F459" s="254" t="s">
        <v>505</v>
      </c>
      <c r="G459" s="252"/>
      <c r="H459" s="255">
        <v>3.5110000000000001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1" t="s">
        <v>180</v>
      </c>
      <c r="AU459" s="261" t="s">
        <v>85</v>
      </c>
      <c r="AV459" s="14" t="s">
        <v>85</v>
      </c>
      <c r="AW459" s="14" t="s">
        <v>33</v>
      </c>
      <c r="AX459" s="14" t="s">
        <v>76</v>
      </c>
      <c r="AY459" s="261" t="s">
        <v>172</v>
      </c>
    </row>
    <row r="460" s="14" customFormat="1">
      <c r="A460" s="14"/>
      <c r="B460" s="251"/>
      <c r="C460" s="252"/>
      <c r="D460" s="242" t="s">
        <v>180</v>
      </c>
      <c r="E460" s="253" t="s">
        <v>1</v>
      </c>
      <c r="F460" s="254" t="s">
        <v>506</v>
      </c>
      <c r="G460" s="252"/>
      <c r="H460" s="255">
        <v>-1.4199999999999999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1" t="s">
        <v>180</v>
      </c>
      <c r="AU460" s="261" t="s">
        <v>85</v>
      </c>
      <c r="AV460" s="14" t="s">
        <v>85</v>
      </c>
      <c r="AW460" s="14" t="s">
        <v>33</v>
      </c>
      <c r="AX460" s="14" t="s">
        <v>76</v>
      </c>
      <c r="AY460" s="261" t="s">
        <v>172</v>
      </c>
    </row>
    <row r="461" s="14" customFormat="1">
      <c r="A461" s="14"/>
      <c r="B461" s="251"/>
      <c r="C461" s="252"/>
      <c r="D461" s="242" t="s">
        <v>180</v>
      </c>
      <c r="E461" s="253" t="s">
        <v>1</v>
      </c>
      <c r="F461" s="254" t="s">
        <v>507</v>
      </c>
      <c r="G461" s="252"/>
      <c r="H461" s="255">
        <v>16.981999999999999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1" t="s">
        <v>180</v>
      </c>
      <c r="AU461" s="261" t="s">
        <v>85</v>
      </c>
      <c r="AV461" s="14" t="s">
        <v>85</v>
      </c>
      <c r="AW461" s="14" t="s">
        <v>33</v>
      </c>
      <c r="AX461" s="14" t="s">
        <v>76</v>
      </c>
      <c r="AY461" s="261" t="s">
        <v>172</v>
      </c>
    </row>
    <row r="462" s="13" customFormat="1">
      <c r="A462" s="13"/>
      <c r="B462" s="240"/>
      <c r="C462" s="241"/>
      <c r="D462" s="242" t="s">
        <v>180</v>
      </c>
      <c r="E462" s="243" t="s">
        <v>1</v>
      </c>
      <c r="F462" s="244" t="s">
        <v>341</v>
      </c>
      <c r="G462" s="241"/>
      <c r="H462" s="243" t="s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0" t="s">
        <v>180</v>
      </c>
      <c r="AU462" s="250" t="s">
        <v>85</v>
      </c>
      <c r="AV462" s="13" t="s">
        <v>83</v>
      </c>
      <c r="AW462" s="13" t="s">
        <v>33</v>
      </c>
      <c r="AX462" s="13" t="s">
        <v>76</v>
      </c>
      <c r="AY462" s="250" t="s">
        <v>172</v>
      </c>
    </row>
    <row r="463" s="13" customFormat="1">
      <c r="A463" s="13"/>
      <c r="B463" s="240"/>
      <c r="C463" s="241"/>
      <c r="D463" s="242" t="s">
        <v>180</v>
      </c>
      <c r="E463" s="243" t="s">
        <v>1</v>
      </c>
      <c r="F463" s="244" t="s">
        <v>508</v>
      </c>
      <c r="G463" s="241"/>
      <c r="H463" s="243" t="s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180</v>
      </c>
      <c r="AU463" s="250" t="s">
        <v>85</v>
      </c>
      <c r="AV463" s="13" t="s">
        <v>83</v>
      </c>
      <c r="AW463" s="13" t="s">
        <v>33</v>
      </c>
      <c r="AX463" s="13" t="s">
        <v>76</v>
      </c>
      <c r="AY463" s="250" t="s">
        <v>172</v>
      </c>
    </row>
    <row r="464" s="13" customFormat="1">
      <c r="A464" s="13"/>
      <c r="B464" s="240"/>
      <c r="C464" s="241"/>
      <c r="D464" s="242" t="s">
        <v>180</v>
      </c>
      <c r="E464" s="243" t="s">
        <v>1</v>
      </c>
      <c r="F464" s="244" t="s">
        <v>509</v>
      </c>
      <c r="G464" s="241"/>
      <c r="H464" s="243" t="s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0" t="s">
        <v>180</v>
      </c>
      <c r="AU464" s="250" t="s">
        <v>85</v>
      </c>
      <c r="AV464" s="13" t="s">
        <v>83</v>
      </c>
      <c r="AW464" s="13" t="s">
        <v>33</v>
      </c>
      <c r="AX464" s="13" t="s">
        <v>76</v>
      </c>
      <c r="AY464" s="250" t="s">
        <v>172</v>
      </c>
    </row>
    <row r="465" s="14" customFormat="1">
      <c r="A465" s="14"/>
      <c r="B465" s="251"/>
      <c r="C465" s="252"/>
      <c r="D465" s="242" t="s">
        <v>180</v>
      </c>
      <c r="E465" s="253" t="s">
        <v>1</v>
      </c>
      <c r="F465" s="254" t="s">
        <v>510</v>
      </c>
      <c r="G465" s="252"/>
      <c r="H465" s="255">
        <v>1.716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1" t="s">
        <v>180</v>
      </c>
      <c r="AU465" s="261" t="s">
        <v>85</v>
      </c>
      <c r="AV465" s="14" t="s">
        <v>85</v>
      </c>
      <c r="AW465" s="14" t="s">
        <v>33</v>
      </c>
      <c r="AX465" s="14" t="s">
        <v>76</v>
      </c>
      <c r="AY465" s="261" t="s">
        <v>172</v>
      </c>
    </row>
    <row r="466" s="13" customFormat="1">
      <c r="A466" s="13"/>
      <c r="B466" s="240"/>
      <c r="C466" s="241"/>
      <c r="D466" s="242" t="s">
        <v>180</v>
      </c>
      <c r="E466" s="243" t="s">
        <v>1</v>
      </c>
      <c r="F466" s="244" t="s">
        <v>511</v>
      </c>
      <c r="G466" s="241"/>
      <c r="H466" s="243" t="s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0" t="s">
        <v>180</v>
      </c>
      <c r="AU466" s="250" t="s">
        <v>85</v>
      </c>
      <c r="AV466" s="13" t="s">
        <v>83</v>
      </c>
      <c r="AW466" s="13" t="s">
        <v>33</v>
      </c>
      <c r="AX466" s="13" t="s">
        <v>76</v>
      </c>
      <c r="AY466" s="250" t="s">
        <v>172</v>
      </c>
    </row>
    <row r="467" s="13" customFormat="1">
      <c r="A467" s="13"/>
      <c r="B467" s="240"/>
      <c r="C467" s="241"/>
      <c r="D467" s="242" t="s">
        <v>180</v>
      </c>
      <c r="E467" s="243" t="s">
        <v>1</v>
      </c>
      <c r="F467" s="244" t="s">
        <v>509</v>
      </c>
      <c r="G467" s="241"/>
      <c r="H467" s="243" t="s">
        <v>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0" t="s">
        <v>180</v>
      </c>
      <c r="AU467" s="250" t="s">
        <v>85</v>
      </c>
      <c r="AV467" s="13" t="s">
        <v>83</v>
      </c>
      <c r="AW467" s="13" t="s">
        <v>33</v>
      </c>
      <c r="AX467" s="13" t="s">
        <v>76</v>
      </c>
      <c r="AY467" s="250" t="s">
        <v>172</v>
      </c>
    </row>
    <row r="468" s="14" customFormat="1">
      <c r="A468" s="14"/>
      <c r="B468" s="251"/>
      <c r="C468" s="252"/>
      <c r="D468" s="242" t="s">
        <v>180</v>
      </c>
      <c r="E468" s="253" t="s">
        <v>1</v>
      </c>
      <c r="F468" s="254" t="s">
        <v>512</v>
      </c>
      <c r="G468" s="252"/>
      <c r="H468" s="255">
        <v>4.6790000000000003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1" t="s">
        <v>180</v>
      </c>
      <c r="AU468" s="261" t="s">
        <v>85</v>
      </c>
      <c r="AV468" s="14" t="s">
        <v>85</v>
      </c>
      <c r="AW468" s="14" t="s">
        <v>33</v>
      </c>
      <c r="AX468" s="14" t="s">
        <v>76</v>
      </c>
      <c r="AY468" s="261" t="s">
        <v>172</v>
      </c>
    </row>
    <row r="469" s="13" customFormat="1">
      <c r="A469" s="13"/>
      <c r="B469" s="240"/>
      <c r="C469" s="241"/>
      <c r="D469" s="242" t="s">
        <v>180</v>
      </c>
      <c r="E469" s="243" t="s">
        <v>1</v>
      </c>
      <c r="F469" s="244" t="s">
        <v>513</v>
      </c>
      <c r="G469" s="241"/>
      <c r="H469" s="243" t="s">
        <v>1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0" t="s">
        <v>180</v>
      </c>
      <c r="AU469" s="250" t="s">
        <v>85</v>
      </c>
      <c r="AV469" s="13" t="s">
        <v>83</v>
      </c>
      <c r="AW469" s="13" t="s">
        <v>33</v>
      </c>
      <c r="AX469" s="13" t="s">
        <v>76</v>
      </c>
      <c r="AY469" s="250" t="s">
        <v>172</v>
      </c>
    </row>
    <row r="470" s="13" customFormat="1">
      <c r="A470" s="13"/>
      <c r="B470" s="240"/>
      <c r="C470" s="241"/>
      <c r="D470" s="242" t="s">
        <v>180</v>
      </c>
      <c r="E470" s="243" t="s">
        <v>1</v>
      </c>
      <c r="F470" s="244" t="s">
        <v>509</v>
      </c>
      <c r="G470" s="241"/>
      <c r="H470" s="243" t="s">
        <v>1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0" t="s">
        <v>180</v>
      </c>
      <c r="AU470" s="250" t="s">
        <v>85</v>
      </c>
      <c r="AV470" s="13" t="s">
        <v>83</v>
      </c>
      <c r="AW470" s="13" t="s">
        <v>33</v>
      </c>
      <c r="AX470" s="13" t="s">
        <v>76</v>
      </c>
      <c r="AY470" s="250" t="s">
        <v>172</v>
      </c>
    </row>
    <row r="471" s="14" customFormat="1">
      <c r="A471" s="14"/>
      <c r="B471" s="251"/>
      <c r="C471" s="252"/>
      <c r="D471" s="242" t="s">
        <v>180</v>
      </c>
      <c r="E471" s="253" t="s">
        <v>1</v>
      </c>
      <c r="F471" s="254" t="s">
        <v>514</v>
      </c>
      <c r="G471" s="252"/>
      <c r="H471" s="255">
        <v>4.7030000000000003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180</v>
      </c>
      <c r="AU471" s="261" t="s">
        <v>85</v>
      </c>
      <c r="AV471" s="14" t="s">
        <v>85</v>
      </c>
      <c r="AW471" s="14" t="s">
        <v>33</v>
      </c>
      <c r="AX471" s="14" t="s">
        <v>76</v>
      </c>
      <c r="AY471" s="261" t="s">
        <v>172</v>
      </c>
    </row>
    <row r="472" s="14" customFormat="1">
      <c r="A472" s="14"/>
      <c r="B472" s="251"/>
      <c r="C472" s="252"/>
      <c r="D472" s="242" t="s">
        <v>180</v>
      </c>
      <c r="E472" s="253" t="s">
        <v>1</v>
      </c>
      <c r="F472" s="254" t="s">
        <v>515</v>
      </c>
      <c r="G472" s="252"/>
      <c r="H472" s="255">
        <v>12.318</v>
      </c>
      <c r="I472" s="256"/>
      <c r="J472" s="252"/>
      <c r="K472" s="252"/>
      <c r="L472" s="257"/>
      <c r="M472" s="258"/>
      <c r="N472" s="259"/>
      <c r="O472" s="259"/>
      <c r="P472" s="259"/>
      <c r="Q472" s="259"/>
      <c r="R472" s="259"/>
      <c r="S472" s="259"/>
      <c r="T472" s="26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1" t="s">
        <v>180</v>
      </c>
      <c r="AU472" s="261" t="s">
        <v>85</v>
      </c>
      <c r="AV472" s="14" t="s">
        <v>85</v>
      </c>
      <c r="AW472" s="14" t="s">
        <v>33</v>
      </c>
      <c r="AX472" s="14" t="s">
        <v>76</v>
      </c>
      <c r="AY472" s="261" t="s">
        <v>172</v>
      </c>
    </row>
    <row r="473" s="13" customFormat="1">
      <c r="A473" s="13"/>
      <c r="B473" s="240"/>
      <c r="C473" s="241"/>
      <c r="D473" s="242" t="s">
        <v>180</v>
      </c>
      <c r="E473" s="243" t="s">
        <v>1</v>
      </c>
      <c r="F473" s="244" t="s">
        <v>516</v>
      </c>
      <c r="G473" s="241"/>
      <c r="H473" s="243" t="s">
        <v>1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0" t="s">
        <v>180</v>
      </c>
      <c r="AU473" s="250" t="s">
        <v>85</v>
      </c>
      <c r="AV473" s="13" t="s">
        <v>83</v>
      </c>
      <c r="AW473" s="13" t="s">
        <v>33</v>
      </c>
      <c r="AX473" s="13" t="s">
        <v>76</v>
      </c>
      <c r="AY473" s="250" t="s">
        <v>172</v>
      </c>
    </row>
    <row r="474" s="13" customFormat="1">
      <c r="A474" s="13"/>
      <c r="B474" s="240"/>
      <c r="C474" s="241"/>
      <c r="D474" s="242" t="s">
        <v>180</v>
      </c>
      <c r="E474" s="243" t="s">
        <v>1</v>
      </c>
      <c r="F474" s="244" t="s">
        <v>509</v>
      </c>
      <c r="G474" s="241"/>
      <c r="H474" s="243" t="s">
        <v>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0" t="s">
        <v>180</v>
      </c>
      <c r="AU474" s="250" t="s">
        <v>85</v>
      </c>
      <c r="AV474" s="13" t="s">
        <v>83</v>
      </c>
      <c r="AW474" s="13" t="s">
        <v>33</v>
      </c>
      <c r="AX474" s="13" t="s">
        <v>76</v>
      </c>
      <c r="AY474" s="250" t="s">
        <v>172</v>
      </c>
    </row>
    <row r="475" s="14" customFormat="1">
      <c r="A475" s="14"/>
      <c r="B475" s="251"/>
      <c r="C475" s="252"/>
      <c r="D475" s="242" t="s">
        <v>180</v>
      </c>
      <c r="E475" s="253" t="s">
        <v>1</v>
      </c>
      <c r="F475" s="254" t="s">
        <v>517</v>
      </c>
      <c r="G475" s="252"/>
      <c r="H475" s="255">
        <v>1.6890000000000001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1" t="s">
        <v>180</v>
      </c>
      <c r="AU475" s="261" t="s">
        <v>85</v>
      </c>
      <c r="AV475" s="14" t="s">
        <v>85</v>
      </c>
      <c r="AW475" s="14" t="s">
        <v>33</v>
      </c>
      <c r="AX475" s="14" t="s">
        <v>76</v>
      </c>
      <c r="AY475" s="261" t="s">
        <v>172</v>
      </c>
    </row>
    <row r="476" s="13" customFormat="1">
      <c r="A476" s="13"/>
      <c r="B476" s="240"/>
      <c r="C476" s="241"/>
      <c r="D476" s="242" t="s">
        <v>180</v>
      </c>
      <c r="E476" s="243" t="s">
        <v>1</v>
      </c>
      <c r="F476" s="244" t="s">
        <v>523</v>
      </c>
      <c r="G476" s="241"/>
      <c r="H476" s="243" t="s">
        <v>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0" t="s">
        <v>180</v>
      </c>
      <c r="AU476" s="250" t="s">
        <v>85</v>
      </c>
      <c r="AV476" s="13" t="s">
        <v>83</v>
      </c>
      <c r="AW476" s="13" t="s">
        <v>33</v>
      </c>
      <c r="AX476" s="13" t="s">
        <v>76</v>
      </c>
      <c r="AY476" s="250" t="s">
        <v>172</v>
      </c>
    </row>
    <row r="477" s="14" customFormat="1">
      <c r="A477" s="14"/>
      <c r="B477" s="251"/>
      <c r="C477" s="252"/>
      <c r="D477" s="242" t="s">
        <v>180</v>
      </c>
      <c r="E477" s="253" t="s">
        <v>1</v>
      </c>
      <c r="F477" s="254" t="s">
        <v>524</v>
      </c>
      <c r="G477" s="252"/>
      <c r="H477" s="255">
        <v>316.53899999999999</v>
      </c>
      <c r="I477" s="256"/>
      <c r="J477" s="252"/>
      <c r="K477" s="252"/>
      <c r="L477" s="257"/>
      <c r="M477" s="258"/>
      <c r="N477" s="259"/>
      <c r="O477" s="259"/>
      <c r="P477" s="259"/>
      <c r="Q477" s="259"/>
      <c r="R477" s="259"/>
      <c r="S477" s="259"/>
      <c r="T477" s="26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1" t="s">
        <v>180</v>
      </c>
      <c r="AU477" s="261" t="s">
        <v>85</v>
      </c>
      <c r="AV477" s="14" t="s">
        <v>85</v>
      </c>
      <c r="AW477" s="14" t="s">
        <v>33</v>
      </c>
      <c r="AX477" s="14" t="s">
        <v>76</v>
      </c>
      <c r="AY477" s="261" t="s">
        <v>172</v>
      </c>
    </row>
    <row r="478" s="15" customFormat="1">
      <c r="A478" s="15"/>
      <c r="B478" s="262"/>
      <c r="C478" s="263"/>
      <c r="D478" s="242" t="s">
        <v>180</v>
      </c>
      <c r="E478" s="264" t="s">
        <v>1</v>
      </c>
      <c r="F478" s="265" t="s">
        <v>185</v>
      </c>
      <c r="G478" s="263"/>
      <c r="H478" s="266">
        <v>634.17999999999995</v>
      </c>
      <c r="I478" s="267"/>
      <c r="J478" s="263"/>
      <c r="K478" s="263"/>
      <c r="L478" s="268"/>
      <c r="M478" s="269"/>
      <c r="N478" s="270"/>
      <c r="O478" s="270"/>
      <c r="P478" s="270"/>
      <c r="Q478" s="270"/>
      <c r="R478" s="270"/>
      <c r="S478" s="270"/>
      <c r="T478" s="271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2" t="s">
        <v>180</v>
      </c>
      <c r="AU478" s="272" t="s">
        <v>85</v>
      </c>
      <c r="AV478" s="15" t="s">
        <v>106</v>
      </c>
      <c r="AW478" s="15" t="s">
        <v>33</v>
      </c>
      <c r="AX478" s="15" t="s">
        <v>83</v>
      </c>
      <c r="AY478" s="272" t="s">
        <v>172</v>
      </c>
    </row>
    <row r="479" s="2" customFormat="1" ht="37.8" customHeight="1">
      <c r="A479" s="39"/>
      <c r="B479" s="40"/>
      <c r="C479" s="227" t="s">
        <v>525</v>
      </c>
      <c r="D479" s="227" t="s">
        <v>174</v>
      </c>
      <c r="E479" s="228" t="s">
        <v>526</v>
      </c>
      <c r="F479" s="229" t="s">
        <v>527</v>
      </c>
      <c r="G479" s="230" t="s">
        <v>177</v>
      </c>
      <c r="H479" s="231">
        <v>475.899</v>
      </c>
      <c r="I479" s="232"/>
      <c r="J479" s="233">
        <f>ROUND(I479*H479,2)</f>
        <v>0</v>
      </c>
      <c r="K479" s="229" t="s">
        <v>178</v>
      </c>
      <c r="L479" s="45"/>
      <c r="M479" s="234" t="s">
        <v>1</v>
      </c>
      <c r="N479" s="235" t="s">
        <v>41</v>
      </c>
      <c r="O479" s="92"/>
      <c r="P479" s="236">
        <f>O479*H479</f>
        <v>0</v>
      </c>
      <c r="Q479" s="236">
        <v>0.015699999999999999</v>
      </c>
      <c r="R479" s="236">
        <f>Q479*H479</f>
        <v>7.4716142999999997</v>
      </c>
      <c r="S479" s="236">
        <v>0</v>
      </c>
      <c r="T479" s="23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8" t="s">
        <v>106</v>
      </c>
      <c r="AT479" s="238" t="s">
        <v>174</v>
      </c>
      <c r="AU479" s="238" t="s">
        <v>85</v>
      </c>
      <c r="AY479" s="18" t="s">
        <v>172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8" t="s">
        <v>83</v>
      </c>
      <c r="BK479" s="239">
        <f>ROUND(I479*H479,2)</f>
        <v>0</v>
      </c>
      <c r="BL479" s="18" t="s">
        <v>106</v>
      </c>
      <c r="BM479" s="238" t="s">
        <v>528</v>
      </c>
    </row>
    <row r="480" s="13" customFormat="1">
      <c r="A480" s="13"/>
      <c r="B480" s="240"/>
      <c r="C480" s="241"/>
      <c r="D480" s="242" t="s">
        <v>180</v>
      </c>
      <c r="E480" s="243" t="s">
        <v>1</v>
      </c>
      <c r="F480" s="244" t="s">
        <v>529</v>
      </c>
      <c r="G480" s="241"/>
      <c r="H480" s="243" t="s">
        <v>1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0" t="s">
        <v>180</v>
      </c>
      <c r="AU480" s="250" t="s">
        <v>85</v>
      </c>
      <c r="AV480" s="13" t="s">
        <v>83</v>
      </c>
      <c r="AW480" s="13" t="s">
        <v>33</v>
      </c>
      <c r="AX480" s="13" t="s">
        <v>76</v>
      </c>
      <c r="AY480" s="250" t="s">
        <v>172</v>
      </c>
    </row>
    <row r="481" s="14" customFormat="1">
      <c r="A481" s="14"/>
      <c r="B481" s="251"/>
      <c r="C481" s="252"/>
      <c r="D481" s="242" t="s">
        <v>180</v>
      </c>
      <c r="E481" s="253" t="s">
        <v>1</v>
      </c>
      <c r="F481" s="254" t="s">
        <v>530</v>
      </c>
      <c r="G481" s="252"/>
      <c r="H481" s="255">
        <v>475.899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1" t="s">
        <v>180</v>
      </c>
      <c r="AU481" s="261" t="s">
        <v>85</v>
      </c>
      <c r="AV481" s="14" t="s">
        <v>85</v>
      </c>
      <c r="AW481" s="14" t="s">
        <v>33</v>
      </c>
      <c r="AX481" s="14" t="s">
        <v>83</v>
      </c>
      <c r="AY481" s="261" t="s">
        <v>172</v>
      </c>
    </row>
    <row r="482" s="2" customFormat="1" ht="37.8" customHeight="1">
      <c r="A482" s="39"/>
      <c r="B482" s="40"/>
      <c r="C482" s="227" t="s">
        <v>531</v>
      </c>
      <c r="D482" s="227" t="s">
        <v>174</v>
      </c>
      <c r="E482" s="228" t="s">
        <v>532</v>
      </c>
      <c r="F482" s="229" t="s">
        <v>533</v>
      </c>
      <c r="G482" s="230" t="s">
        <v>177</v>
      </c>
      <c r="H482" s="231">
        <v>86.293000000000006</v>
      </c>
      <c r="I482" s="232"/>
      <c r="J482" s="233">
        <f>ROUND(I482*H482,2)</f>
        <v>0</v>
      </c>
      <c r="K482" s="229" t="s">
        <v>178</v>
      </c>
      <c r="L482" s="45"/>
      <c r="M482" s="234" t="s">
        <v>1</v>
      </c>
      <c r="N482" s="235" t="s">
        <v>41</v>
      </c>
      <c r="O482" s="92"/>
      <c r="P482" s="236">
        <f>O482*H482</f>
        <v>0</v>
      </c>
      <c r="Q482" s="236">
        <v>0.015400000000000001</v>
      </c>
      <c r="R482" s="236">
        <f>Q482*H482</f>
        <v>1.3289122000000002</v>
      </c>
      <c r="S482" s="236">
        <v>0</v>
      </c>
      <c r="T482" s="23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8" t="s">
        <v>106</v>
      </c>
      <c r="AT482" s="238" t="s">
        <v>174</v>
      </c>
      <c r="AU482" s="238" t="s">
        <v>85</v>
      </c>
      <c r="AY482" s="18" t="s">
        <v>172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8" t="s">
        <v>83</v>
      </c>
      <c r="BK482" s="239">
        <f>ROUND(I482*H482,2)</f>
        <v>0</v>
      </c>
      <c r="BL482" s="18" t="s">
        <v>106</v>
      </c>
      <c r="BM482" s="238" t="s">
        <v>534</v>
      </c>
    </row>
    <row r="483" s="13" customFormat="1">
      <c r="A483" s="13"/>
      <c r="B483" s="240"/>
      <c r="C483" s="241"/>
      <c r="D483" s="242" t="s">
        <v>180</v>
      </c>
      <c r="E483" s="243" t="s">
        <v>1</v>
      </c>
      <c r="F483" s="244" t="s">
        <v>535</v>
      </c>
      <c r="G483" s="241"/>
      <c r="H483" s="243" t="s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0" t="s">
        <v>180</v>
      </c>
      <c r="AU483" s="250" t="s">
        <v>85</v>
      </c>
      <c r="AV483" s="13" t="s">
        <v>83</v>
      </c>
      <c r="AW483" s="13" t="s">
        <v>33</v>
      </c>
      <c r="AX483" s="13" t="s">
        <v>76</v>
      </c>
      <c r="AY483" s="250" t="s">
        <v>172</v>
      </c>
    </row>
    <row r="484" s="14" customFormat="1">
      <c r="A484" s="14"/>
      <c r="B484" s="251"/>
      <c r="C484" s="252"/>
      <c r="D484" s="242" t="s">
        <v>180</v>
      </c>
      <c r="E484" s="253" t="s">
        <v>1</v>
      </c>
      <c r="F484" s="254" t="s">
        <v>536</v>
      </c>
      <c r="G484" s="252"/>
      <c r="H484" s="255">
        <v>86.293000000000006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1" t="s">
        <v>180</v>
      </c>
      <c r="AU484" s="261" t="s">
        <v>85</v>
      </c>
      <c r="AV484" s="14" t="s">
        <v>85</v>
      </c>
      <c r="AW484" s="14" t="s">
        <v>33</v>
      </c>
      <c r="AX484" s="14" t="s">
        <v>83</v>
      </c>
      <c r="AY484" s="261" t="s">
        <v>172</v>
      </c>
    </row>
    <row r="485" s="2" customFormat="1" ht="37.8" customHeight="1">
      <c r="A485" s="39"/>
      <c r="B485" s="40"/>
      <c r="C485" s="227" t="s">
        <v>537</v>
      </c>
      <c r="D485" s="227" t="s">
        <v>174</v>
      </c>
      <c r="E485" s="228" t="s">
        <v>538</v>
      </c>
      <c r="F485" s="229" t="s">
        <v>539</v>
      </c>
      <c r="G485" s="230" t="s">
        <v>177</v>
      </c>
      <c r="H485" s="231">
        <v>792.43799999999999</v>
      </c>
      <c r="I485" s="232"/>
      <c r="J485" s="233">
        <f>ROUND(I485*H485,2)</f>
        <v>0</v>
      </c>
      <c r="K485" s="229" t="s">
        <v>178</v>
      </c>
      <c r="L485" s="45"/>
      <c r="M485" s="234" t="s">
        <v>1</v>
      </c>
      <c r="N485" s="235" t="s">
        <v>41</v>
      </c>
      <c r="O485" s="92"/>
      <c r="P485" s="236">
        <f>O485*H485</f>
        <v>0</v>
      </c>
      <c r="Q485" s="236">
        <v>0.0030000000000000001</v>
      </c>
      <c r="R485" s="236">
        <f>Q485*H485</f>
        <v>2.3773140000000001</v>
      </c>
      <c r="S485" s="236">
        <v>0</v>
      </c>
      <c r="T485" s="23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106</v>
      </c>
      <c r="AT485" s="238" t="s">
        <v>174</v>
      </c>
      <c r="AU485" s="238" t="s">
        <v>85</v>
      </c>
      <c r="AY485" s="18" t="s">
        <v>172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83</v>
      </c>
      <c r="BK485" s="239">
        <f>ROUND(I485*H485,2)</f>
        <v>0</v>
      </c>
      <c r="BL485" s="18" t="s">
        <v>106</v>
      </c>
      <c r="BM485" s="238" t="s">
        <v>540</v>
      </c>
    </row>
    <row r="486" s="13" customFormat="1">
      <c r="A486" s="13"/>
      <c r="B486" s="240"/>
      <c r="C486" s="241"/>
      <c r="D486" s="242" t="s">
        <v>180</v>
      </c>
      <c r="E486" s="243" t="s">
        <v>1</v>
      </c>
      <c r="F486" s="244" t="s">
        <v>529</v>
      </c>
      <c r="G486" s="241"/>
      <c r="H486" s="243" t="s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0" t="s">
        <v>180</v>
      </c>
      <c r="AU486" s="250" t="s">
        <v>85</v>
      </c>
      <c r="AV486" s="13" t="s">
        <v>83</v>
      </c>
      <c r="AW486" s="13" t="s">
        <v>33</v>
      </c>
      <c r="AX486" s="13" t="s">
        <v>76</v>
      </c>
      <c r="AY486" s="250" t="s">
        <v>172</v>
      </c>
    </row>
    <row r="487" s="14" customFormat="1">
      <c r="A487" s="14"/>
      <c r="B487" s="251"/>
      <c r="C487" s="252"/>
      <c r="D487" s="242" t="s">
        <v>180</v>
      </c>
      <c r="E487" s="253" t="s">
        <v>1</v>
      </c>
      <c r="F487" s="254" t="s">
        <v>530</v>
      </c>
      <c r="G487" s="252"/>
      <c r="H487" s="255">
        <v>475.899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1" t="s">
        <v>180</v>
      </c>
      <c r="AU487" s="261" t="s">
        <v>85</v>
      </c>
      <c r="AV487" s="14" t="s">
        <v>85</v>
      </c>
      <c r="AW487" s="14" t="s">
        <v>33</v>
      </c>
      <c r="AX487" s="14" t="s">
        <v>76</v>
      </c>
      <c r="AY487" s="261" t="s">
        <v>172</v>
      </c>
    </row>
    <row r="488" s="13" customFormat="1">
      <c r="A488" s="13"/>
      <c r="B488" s="240"/>
      <c r="C488" s="241"/>
      <c r="D488" s="242" t="s">
        <v>180</v>
      </c>
      <c r="E488" s="243" t="s">
        <v>1</v>
      </c>
      <c r="F488" s="244" t="s">
        <v>523</v>
      </c>
      <c r="G488" s="241"/>
      <c r="H488" s="243" t="s">
        <v>1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0" t="s">
        <v>180</v>
      </c>
      <c r="AU488" s="250" t="s">
        <v>85</v>
      </c>
      <c r="AV488" s="13" t="s">
        <v>83</v>
      </c>
      <c r="AW488" s="13" t="s">
        <v>33</v>
      </c>
      <c r="AX488" s="13" t="s">
        <v>76</v>
      </c>
      <c r="AY488" s="250" t="s">
        <v>172</v>
      </c>
    </row>
    <row r="489" s="14" customFormat="1">
      <c r="A489" s="14"/>
      <c r="B489" s="251"/>
      <c r="C489" s="252"/>
      <c r="D489" s="242" t="s">
        <v>180</v>
      </c>
      <c r="E489" s="253" t="s">
        <v>1</v>
      </c>
      <c r="F489" s="254" t="s">
        <v>524</v>
      </c>
      <c r="G489" s="252"/>
      <c r="H489" s="255">
        <v>316.53899999999999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1" t="s">
        <v>180</v>
      </c>
      <c r="AU489" s="261" t="s">
        <v>85</v>
      </c>
      <c r="AV489" s="14" t="s">
        <v>85</v>
      </c>
      <c r="AW489" s="14" t="s">
        <v>33</v>
      </c>
      <c r="AX489" s="14" t="s">
        <v>76</v>
      </c>
      <c r="AY489" s="261" t="s">
        <v>172</v>
      </c>
    </row>
    <row r="490" s="15" customFormat="1">
      <c r="A490" s="15"/>
      <c r="B490" s="262"/>
      <c r="C490" s="263"/>
      <c r="D490" s="242" t="s">
        <v>180</v>
      </c>
      <c r="E490" s="264" t="s">
        <v>1</v>
      </c>
      <c r="F490" s="265" t="s">
        <v>185</v>
      </c>
      <c r="G490" s="263"/>
      <c r="H490" s="266">
        <v>792.43799999999999</v>
      </c>
      <c r="I490" s="267"/>
      <c r="J490" s="263"/>
      <c r="K490" s="263"/>
      <c r="L490" s="268"/>
      <c r="M490" s="269"/>
      <c r="N490" s="270"/>
      <c r="O490" s="270"/>
      <c r="P490" s="270"/>
      <c r="Q490" s="270"/>
      <c r="R490" s="270"/>
      <c r="S490" s="270"/>
      <c r="T490" s="271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72" t="s">
        <v>180</v>
      </c>
      <c r="AU490" s="272" t="s">
        <v>85</v>
      </c>
      <c r="AV490" s="15" t="s">
        <v>106</v>
      </c>
      <c r="AW490" s="15" t="s">
        <v>33</v>
      </c>
      <c r="AX490" s="15" t="s">
        <v>83</v>
      </c>
      <c r="AY490" s="272" t="s">
        <v>172</v>
      </c>
    </row>
    <row r="491" s="2" customFormat="1" ht="24.15" customHeight="1">
      <c r="A491" s="39"/>
      <c r="B491" s="40"/>
      <c r="C491" s="227" t="s">
        <v>541</v>
      </c>
      <c r="D491" s="227" t="s">
        <v>174</v>
      </c>
      <c r="E491" s="228" t="s">
        <v>542</v>
      </c>
      <c r="F491" s="229" t="s">
        <v>543</v>
      </c>
      <c r="G491" s="230" t="s">
        <v>291</v>
      </c>
      <c r="H491" s="231">
        <v>226.50800000000001</v>
      </c>
      <c r="I491" s="232"/>
      <c r="J491" s="233">
        <f>ROUND(I491*H491,2)</f>
        <v>0</v>
      </c>
      <c r="K491" s="229" t="s">
        <v>178</v>
      </c>
      <c r="L491" s="45"/>
      <c r="M491" s="234" t="s">
        <v>1</v>
      </c>
      <c r="N491" s="235" t="s">
        <v>41</v>
      </c>
      <c r="O491" s="92"/>
      <c r="P491" s="236">
        <f>O491*H491</f>
        <v>0</v>
      </c>
      <c r="Q491" s="236">
        <v>0.0015</v>
      </c>
      <c r="R491" s="236">
        <f>Q491*H491</f>
        <v>0.33976200000000001</v>
      </c>
      <c r="S491" s="236">
        <v>0</v>
      </c>
      <c r="T491" s="23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8" t="s">
        <v>106</v>
      </c>
      <c r="AT491" s="238" t="s">
        <v>174</v>
      </c>
      <c r="AU491" s="238" t="s">
        <v>85</v>
      </c>
      <c r="AY491" s="18" t="s">
        <v>172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8" t="s">
        <v>83</v>
      </c>
      <c r="BK491" s="239">
        <f>ROUND(I491*H491,2)</f>
        <v>0</v>
      </c>
      <c r="BL491" s="18" t="s">
        <v>106</v>
      </c>
      <c r="BM491" s="238" t="s">
        <v>544</v>
      </c>
    </row>
    <row r="492" s="14" customFormat="1">
      <c r="A492" s="14"/>
      <c r="B492" s="251"/>
      <c r="C492" s="252"/>
      <c r="D492" s="242" t="s">
        <v>180</v>
      </c>
      <c r="E492" s="253" t="s">
        <v>1</v>
      </c>
      <c r="F492" s="254" t="s">
        <v>545</v>
      </c>
      <c r="G492" s="252"/>
      <c r="H492" s="255">
        <v>49.618000000000002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1" t="s">
        <v>180</v>
      </c>
      <c r="AU492" s="261" t="s">
        <v>85</v>
      </c>
      <c r="AV492" s="14" t="s">
        <v>85</v>
      </c>
      <c r="AW492" s="14" t="s">
        <v>33</v>
      </c>
      <c r="AX492" s="14" t="s">
        <v>76</v>
      </c>
      <c r="AY492" s="261" t="s">
        <v>172</v>
      </c>
    </row>
    <row r="493" s="14" customFormat="1">
      <c r="A493" s="14"/>
      <c r="B493" s="251"/>
      <c r="C493" s="252"/>
      <c r="D493" s="242" t="s">
        <v>180</v>
      </c>
      <c r="E493" s="253" t="s">
        <v>1</v>
      </c>
      <c r="F493" s="254" t="s">
        <v>546</v>
      </c>
      <c r="G493" s="252"/>
      <c r="H493" s="255">
        <v>176.88999999999999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1" t="s">
        <v>180</v>
      </c>
      <c r="AU493" s="261" t="s">
        <v>85</v>
      </c>
      <c r="AV493" s="14" t="s">
        <v>85</v>
      </c>
      <c r="AW493" s="14" t="s">
        <v>33</v>
      </c>
      <c r="AX493" s="14" t="s">
        <v>76</v>
      </c>
      <c r="AY493" s="261" t="s">
        <v>172</v>
      </c>
    </row>
    <row r="494" s="15" customFormat="1">
      <c r="A494" s="15"/>
      <c r="B494" s="262"/>
      <c r="C494" s="263"/>
      <c r="D494" s="242" t="s">
        <v>180</v>
      </c>
      <c r="E494" s="264" t="s">
        <v>1</v>
      </c>
      <c r="F494" s="265" t="s">
        <v>185</v>
      </c>
      <c r="G494" s="263"/>
      <c r="H494" s="266">
        <v>226.50800000000001</v>
      </c>
      <c r="I494" s="267"/>
      <c r="J494" s="263"/>
      <c r="K494" s="263"/>
      <c r="L494" s="268"/>
      <c r="M494" s="269"/>
      <c r="N494" s="270"/>
      <c r="O494" s="270"/>
      <c r="P494" s="270"/>
      <c r="Q494" s="270"/>
      <c r="R494" s="270"/>
      <c r="S494" s="270"/>
      <c r="T494" s="271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2" t="s">
        <v>180</v>
      </c>
      <c r="AU494" s="272" t="s">
        <v>85</v>
      </c>
      <c r="AV494" s="15" t="s">
        <v>106</v>
      </c>
      <c r="AW494" s="15" t="s">
        <v>33</v>
      </c>
      <c r="AX494" s="15" t="s">
        <v>83</v>
      </c>
      <c r="AY494" s="272" t="s">
        <v>172</v>
      </c>
    </row>
    <row r="495" s="2" customFormat="1" ht="37.8" customHeight="1">
      <c r="A495" s="39"/>
      <c r="B495" s="40"/>
      <c r="C495" s="227" t="s">
        <v>547</v>
      </c>
      <c r="D495" s="227" t="s">
        <v>174</v>
      </c>
      <c r="E495" s="228" t="s">
        <v>548</v>
      </c>
      <c r="F495" s="229" t="s">
        <v>549</v>
      </c>
      <c r="G495" s="230" t="s">
        <v>177</v>
      </c>
      <c r="H495" s="231">
        <v>15.810000000000001</v>
      </c>
      <c r="I495" s="232"/>
      <c r="J495" s="233">
        <f>ROUND(I495*H495,2)</f>
        <v>0</v>
      </c>
      <c r="K495" s="229" t="s">
        <v>178</v>
      </c>
      <c r="L495" s="45"/>
      <c r="M495" s="234" t="s">
        <v>1</v>
      </c>
      <c r="N495" s="235" t="s">
        <v>41</v>
      </c>
      <c r="O495" s="92"/>
      <c r="P495" s="236">
        <f>O495*H495</f>
        <v>0</v>
      </c>
      <c r="Q495" s="236">
        <v>0.0043800000000000002</v>
      </c>
      <c r="R495" s="236">
        <f>Q495*H495</f>
        <v>0.069247800000000012</v>
      </c>
      <c r="S495" s="236">
        <v>0</v>
      </c>
      <c r="T495" s="237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8" t="s">
        <v>106</v>
      </c>
      <c r="AT495" s="238" t="s">
        <v>174</v>
      </c>
      <c r="AU495" s="238" t="s">
        <v>85</v>
      </c>
      <c r="AY495" s="18" t="s">
        <v>172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8" t="s">
        <v>83</v>
      </c>
      <c r="BK495" s="239">
        <f>ROUND(I495*H495,2)</f>
        <v>0</v>
      </c>
      <c r="BL495" s="18" t="s">
        <v>106</v>
      </c>
      <c r="BM495" s="238" t="s">
        <v>550</v>
      </c>
    </row>
    <row r="496" s="13" customFormat="1">
      <c r="A496" s="13"/>
      <c r="B496" s="240"/>
      <c r="C496" s="241"/>
      <c r="D496" s="242" t="s">
        <v>180</v>
      </c>
      <c r="E496" s="243" t="s">
        <v>1</v>
      </c>
      <c r="F496" s="244" t="s">
        <v>317</v>
      </c>
      <c r="G496" s="241"/>
      <c r="H496" s="243" t="s">
        <v>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0" t="s">
        <v>180</v>
      </c>
      <c r="AU496" s="250" t="s">
        <v>85</v>
      </c>
      <c r="AV496" s="13" t="s">
        <v>83</v>
      </c>
      <c r="AW496" s="13" t="s">
        <v>33</v>
      </c>
      <c r="AX496" s="13" t="s">
        <v>76</v>
      </c>
      <c r="AY496" s="250" t="s">
        <v>172</v>
      </c>
    </row>
    <row r="497" s="14" customFormat="1">
      <c r="A497" s="14"/>
      <c r="B497" s="251"/>
      <c r="C497" s="252"/>
      <c r="D497" s="242" t="s">
        <v>180</v>
      </c>
      <c r="E497" s="253" t="s">
        <v>1</v>
      </c>
      <c r="F497" s="254" t="s">
        <v>551</v>
      </c>
      <c r="G497" s="252"/>
      <c r="H497" s="255">
        <v>15.810000000000001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1" t="s">
        <v>180</v>
      </c>
      <c r="AU497" s="261" t="s">
        <v>85</v>
      </c>
      <c r="AV497" s="14" t="s">
        <v>85</v>
      </c>
      <c r="AW497" s="14" t="s">
        <v>33</v>
      </c>
      <c r="AX497" s="14" t="s">
        <v>76</v>
      </c>
      <c r="AY497" s="261" t="s">
        <v>172</v>
      </c>
    </row>
    <row r="498" s="15" customFormat="1">
      <c r="A498" s="15"/>
      <c r="B498" s="262"/>
      <c r="C498" s="263"/>
      <c r="D498" s="242" t="s">
        <v>180</v>
      </c>
      <c r="E498" s="264" t="s">
        <v>1</v>
      </c>
      <c r="F498" s="265" t="s">
        <v>185</v>
      </c>
      <c r="G498" s="263"/>
      <c r="H498" s="266">
        <v>15.810000000000001</v>
      </c>
      <c r="I498" s="267"/>
      <c r="J498" s="263"/>
      <c r="K498" s="263"/>
      <c r="L498" s="268"/>
      <c r="M498" s="269"/>
      <c r="N498" s="270"/>
      <c r="O498" s="270"/>
      <c r="P498" s="270"/>
      <c r="Q498" s="270"/>
      <c r="R498" s="270"/>
      <c r="S498" s="270"/>
      <c r="T498" s="27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2" t="s">
        <v>180</v>
      </c>
      <c r="AU498" s="272" t="s">
        <v>85</v>
      </c>
      <c r="AV498" s="15" t="s">
        <v>106</v>
      </c>
      <c r="AW498" s="15" t="s">
        <v>33</v>
      </c>
      <c r="AX498" s="15" t="s">
        <v>83</v>
      </c>
      <c r="AY498" s="272" t="s">
        <v>172</v>
      </c>
    </row>
    <row r="499" s="2" customFormat="1" ht="37.8" customHeight="1">
      <c r="A499" s="39"/>
      <c r="B499" s="40"/>
      <c r="C499" s="227" t="s">
        <v>552</v>
      </c>
      <c r="D499" s="227" t="s">
        <v>174</v>
      </c>
      <c r="E499" s="228" t="s">
        <v>553</v>
      </c>
      <c r="F499" s="229" t="s">
        <v>554</v>
      </c>
      <c r="G499" s="230" t="s">
        <v>291</v>
      </c>
      <c r="H499" s="231">
        <v>571.24099999999999</v>
      </c>
      <c r="I499" s="232"/>
      <c r="J499" s="233">
        <f>ROUND(I499*H499,2)</f>
        <v>0</v>
      </c>
      <c r="K499" s="229" t="s">
        <v>178</v>
      </c>
      <c r="L499" s="45"/>
      <c r="M499" s="234" t="s">
        <v>1</v>
      </c>
      <c r="N499" s="235" t="s">
        <v>41</v>
      </c>
      <c r="O499" s="92"/>
      <c r="P499" s="236">
        <f>O499*H499</f>
        <v>0</v>
      </c>
      <c r="Q499" s="236">
        <v>0</v>
      </c>
      <c r="R499" s="236">
        <f>Q499*H499</f>
        <v>0</v>
      </c>
      <c r="S499" s="236">
        <v>0</v>
      </c>
      <c r="T499" s="237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8" t="s">
        <v>106</v>
      </c>
      <c r="AT499" s="238" t="s">
        <v>174</v>
      </c>
      <c r="AU499" s="238" t="s">
        <v>85</v>
      </c>
      <c r="AY499" s="18" t="s">
        <v>172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8" t="s">
        <v>83</v>
      </c>
      <c r="BK499" s="239">
        <f>ROUND(I499*H499,2)</f>
        <v>0</v>
      </c>
      <c r="BL499" s="18" t="s">
        <v>106</v>
      </c>
      <c r="BM499" s="238" t="s">
        <v>555</v>
      </c>
    </row>
    <row r="500" s="14" customFormat="1">
      <c r="A500" s="14"/>
      <c r="B500" s="251"/>
      <c r="C500" s="252"/>
      <c r="D500" s="242" t="s">
        <v>180</v>
      </c>
      <c r="E500" s="253" t="s">
        <v>1</v>
      </c>
      <c r="F500" s="254" t="s">
        <v>556</v>
      </c>
      <c r="G500" s="252"/>
      <c r="H500" s="255">
        <v>571.24099999999999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1" t="s">
        <v>180</v>
      </c>
      <c r="AU500" s="261" t="s">
        <v>85</v>
      </c>
      <c r="AV500" s="14" t="s">
        <v>85</v>
      </c>
      <c r="AW500" s="14" t="s">
        <v>33</v>
      </c>
      <c r="AX500" s="14" t="s">
        <v>83</v>
      </c>
      <c r="AY500" s="261" t="s">
        <v>172</v>
      </c>
    </row>
    <row r="501" s="2" customFormat="1" ht="14.4" customHeight="1">
      <c r="A501" s="39"/>
      <c r="B501" s="40"/>
      <c r="C501" s="284" t="s">
        <v>557</v>
      </c>
      <c r="D501" s="284" t="s">
        <v>259</v>
      </c>
      <c r="E501" s="285" t="s">
        <v>558</v>
      </c>
      <c r="F501" s="286" t="s">
        <v>559</v>
      </c>
      <c r="G501" s="287" t="s">
        <v>291</v>
      </c>
      <c r="H501" s="288">
        <v>656.92700000000002</v>
      </c>
      <c r="I501" s="289"/>
      <c r="J501" s="290">
        <f>ROUND(I501*H501,2)</f>
        <v>0</v>
      </c>
      <c r="K501" s="286" t="s">
        <v>178</v>
      </c>
      <c r="L501" s="291"/>
      <c r="M501" s="292" t="s">
        <v>1</v>
      </c>
      <c r="N501" s="293" t="s">
        <v>41</v>
      </c>
      <c r="O501" s="92"/>
      <c r="P501" s="236">
        <f>O501*H501</f>
        <v>0</v>
      </c>
      <c r="Q501" s="236">
        <v>5.0000000000000002E-05</v>
      </c>
      <c r="R501" s="236">
        <f>Q501*H501</f>
        <v>0.032846350000000003</v>
      </c>
      <c r="S501" s="236">
        <v>0</v>
      </c>
      <c r="T501" s="237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8" t="s">
        <v>216</v>
      </c>
      <c r="AT501" s="238" t="s">
        <v>259</v>
      </c>
      <c r="AU501" s="238" t="s">
        <v>85</v>
      </c>
      <c r="AY501" s="18" t="s">
        <v>172</v>
      </c>
      <c r="BE501" s="239">
        <f>IF(N501="základní",J501,0)</f>
        <v>0</v>
      </c>
      <c r="BF501" s="239">
        <f>IF(N501="snížená",J501,0)</f>
        <v>0</v>
      </c>
      <c r="BG501" s="239">
        <f>IF(N501="zákl. přenesená",J501,0)</f>
        <v>0</v>
      </c>
      <c r="BH501" s="239">
        <f>IF(N501="sníž. přenesená",J501,0)</f>
        <v>0</v>
      </c>
      <c r="BI501" s="239">
        <f>IF(N501="nulová",J501,0)</f>
        <v>0</v>
      </c>
      <c r="BJ501" s="18" t="s">
        <v>83</v>
      </c>
      <c r="BK501" s="239">
        <f>ROUND(I501*H501,2)</f>
        <v>0</v>
      </c>
      <c r="BL501" s="18" t="s">
        <v>106</v>
      </c>
      <c r="BM501" s="238" t="s">
        <v>560</v>
      </c>
    </row>
    <row r="502" s="14" customFormat="1">
      <c r="A502" s="14"/>
      <c r="B502" s="251"/>
      <c r="C502" s="252"/>
      <c r="D502" s="242" t="s">
        <v>180</v>
      </c>
      <c r="E502" s="253" t="s">
        <v>1</v>
      </c>
      <c r="F502" s="254" t="s">
        <v>561</v>
      </c>
      <c r="G502" s="252"/>
      <c r="H502" s="255">
        <v>656.92700000000002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1" t="s">
        <v>180</v>
      </c>
      <c r="AU502" s="261" t="s">
        <v>85</v>
      </c>
      <c r="AV502" s="14" t="s">
        <v>85</v>
      </c>
      <c r="AW502" s="14" t="s">
        <v>33</v>
      </c>
      <c r="AX502" s="14" t="s">
        <v>83</v>
      </c>
      <c r="AY502" s="261" t="s">
        <v>172</v>
      </c>
    </row>
    <row r="503" s="2" customFormat="1" ht="24.15" customHeight="1">
      <c r="A503" s="39"/>
      <c r="B503" s="40"/>
      <c r="C503" s="227" t="s">
        <v>562</v>
      </c>
      <c r="D503" s="227" t="s">
        <v>174</v>
      </c>
      <c r="E503" s="228" t="s">
        <v>563</v>
      </c>
      <c r="F503" s="229" t="s">
        <v>564</v>
      </c>
      <c r="G503" s="230" t="s">
        <v>177</v>
      </c>
      <c r="H503" s="231">
        <v>104.15600000000001</v>
      </c>
      <c r="I503" s="232"/>
      <c r="J503" s="233">
        <f>ROUND(I503*H503,2)</f>
        <v>0</v>
      </c>
      <c r="K503" s="229" t="s">
        <v>178</v>
      </c>
      <c r="L503" s="45"/>
      <c r="M503" s="234" t="s">
        <v>1</v>
      </c>
      <c r="N503" s="235" t="s">
        <v>41</v>
      </c>
      <c r="O503" s="92"/>
      <c r="P503" s="236">
        <f>O503*H503</f>
        <v>0</v>
      </c>
      <c r="Q503" s="236">
        <v>0.021000000000000001</v>
      </c>
      <c r="R503" s="236">
        <f>Q503*H503</f>
        <v>2.1872760000000002</v>
      </c>
      <c r="S503" s="236">
        <v>0</v>
      </c>
      <c r="T503" s="237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8" t="s">
        <v>106</v>
      </c>
      <c r="AT503" s="238" t="s">
        <v>174</v>
      </c>
      <c r="AU503" s="238" t="s">
        <v>85</v>
      </c>
      <c r="AY503" s="18" t="s">
        <v>172</v>
      </c>
      <c r="BE503" s="239">
        <f>IF(N503="základní",J503,0)</f>
        <v>0</v>
      </c>
      <c r="BF503" s="239">
        <f>IF(N503="snížená",J503,0)</f>
        <v>0</v>
      </c>
      <c r="BG503" s="239">
        <f>IF(N503="zákl. přenesená",J503,0)</f>
        <v>0</v>
      </c>
      <c r="BH503" s="239">
        <f>IF(N503="sníž. přenesená",J503,0)</f>
        <v>0</v>
      </c>
      <c r="BI503" s="239">
        <f>IF(N503="nulová",J503,0)</f>
        <v>0</v>
      </c>
      <c r="BJ503" s="18" t="s">
        <v>83</v>
      </c>
      <c r="BK503" s="239">
        <f>ROUND(I503*H503,2)</f>
        <v>0</v>
      </c>
      <c r="BL503" s="18" t="s">
        <v>106</v>
      </c>
      <c r="BM503" s="238" t="s">
        <v>565</v>
      </c>
    </row>
    <row r="504" s="14" customFormat="1">
      <c r="A504" s="14"/>
      <c r="B504" s="251"/>
      <c r="C504" s="252"/>
      <c r="D504" s="242" t="s">
        <v>180</v>
      </c>
      <c r="E504" s="253" t="s">
        <v>1</v>
      </c>
      <c r="F504" s="254" t="s">
        <v>566</v>
      </c>
      <c r="G504" s="252"/>
      <c r="H504" s="255">
        <v>104.15600000000001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1" t="s">
        <v>180</v>
      </c>
      <c r="AU504" s="261" t="s">
        <v>85</v>
      </c>
      <c r="AV504" s="14" t="s">
        <v>85</v>
      </c>
      <c r="AW504" s="14" t="s">
        <v>33</v>
      </c>
      <c r="AX504" s="14" t="s">
        <v>83</v>
      </c>
      <c r="AY504" s="261" t="s">
        <v>172</v>
      </c>
    </row>
    <row r="505" s="2" customFormat="1" ht="24.15" customHeight="1">
      <c r="A505" s="39"/>
      <c r="B505" s="40"/>
      <c r="C505" s="227" t="s">
        <v>567</v>
      </c>
      <c r="D505" s="227" t="s">
        <v>174</v>
      </c>
      <c r="E505" s="228" t="s">
        <v>568</v>
      </c>
      <c r="F505" s="229" t="s">
        <v>569</v>
      </c>
      <c r="G505" s="230" t="s">
        <v>177</v>
      </c>
      <c r="H505" s="231">
        <v>30</v>
      </c>
      <c r="I505" s="232"/>
      <c r="J505" s="233">
        <f>ROUND(I505*H505,2)</f>
        <v>0</v>
      </c>
      <c r="K505" s="229" t="s">
        <v>1</v>
      </c>
      <c r="L505" s="45"/>
      <c r="M505" s="234" t="s">
        <v>1</v>
      </c>
      <c r="N505" s="235" t="s">
        <v>41</v>
      </c>
      <c r="O505" s="92"/>
      <c r="P505" s="236">
        <f>O505*H505</f>
        <v>0</v>
      </c>
      <c r="Q505" s="236">
        <v>0.02035</v>
      </c>
      <c r="R505" s="236">
        <f>Q505*H505</f>
        <v>0.61050000000000004</v>
      </c>
      <c r="S505" s="236">
        <v>0</v>
      </c>
      <c r="T505" s="237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8" t="s">
        <v>106</v>
      </c>
      <c r="AT505" s="238" t="s">
        <v>174</v>
      </c>
      <c r="AU505" s="238" t="s">
        <v>85</v>
      </c>
      <c r="AY505" s="18" t="s">
        <v>172</v>
      </c>
      <c r="BE505" s="239">
        <f>IF(N505="základní",J505,0)</f>
        <v>0</v>
      </c>
      <c r="BF505" s="239">
        <f>IF(N505="snížená",J505,0)</f>
        <v>0</v>
      </c>
      <c r="BG505" s="239">
        <f>IF(N505="zákl. přenesená",J505,0)</f>
        <v>0</v>
      </c>
      <c r="BH505" s="239">
        <f>IF(N505="sníž. přenesená",J505,0)</f>
        <v>0</v>
      </c>
      <c r="BI505" s="239">
        <f>IF(N505="nulová",J505,0)</f>
        <v>0</v>
      </c>
      <c r="BJ505" s="18" t="s">
        <v>83</v>
      </c>
      <c r="BK505" s="239">
        <f>ROUND(I505*H505,2)</f>
        <v>0</v>
      </c>
      <c r="BL505" s="18" t="s">
        <v>106</v>
      </c>
      <c r="BM505" s="238" t="s">
        <v>570</v>
      </c>
    </row>
    <row r="506" s="13" customFormat="1">
      <c r="A506" s="13"/>
      <c r="B506" s="240"/>
      <c r="C506" s="241"/>
      <c r="D506" s="242" t="s">
        <v>180</v>
      </c>
      <c r="E506" s="243" t="s">
        <v>1</v>
      </c>
      <c r="F506" s="244" t="s">
        <v>571</v>
      </c>
      <c r="G506" s="241"/>
      <c r="H506" s="243" t="s">
        <v>1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0" t="s">
        <v>180</v>
      </c>
      <c r="AU506" s="250" t="s">
        <v>85</v>
      </c>
      <c r="AV506" s="13" t="s">
        <v>83</v>
      </c>
      <c r="AW506" s="13" t="s">
        <v>33</v>
      </c>
      <c r="AX506" s="13" t="s">
        <v>76</v>
      </c>
      <c r="AY506" s="250" t="s">
        <v>172</v>
      </c>
    </row>
    <row r="507" s="13" customFormat="1">
      <c r="A507" s="13"/>
      <c r="B507" s="240"/>
      <c r="C507" s="241"/>
      <c r="D507" s="242" t="s">
        <v>180</v>
      </c>
      <c r="E507" s="243" t="s">
        <v>1</v>
      </c>
      <c r="F507" s="244" t="s">
        <v>572</v>
      </c>
      <c r="G507" s="241"/>
      <c r="H507" s="243" t="s">
        <v>1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0" t="s">
        <v>180</v>
      </c>
      <c r="AU507" s="250" t="s">
        <v>85</v>
      </c>
      <c r="AV507" s="13" t="s">
        <v>83</v>
      </c>
      <c r="AW507" s="13" t="s">
        <v>33</v>
      </c>
      <c r="AX507" s="13" t="s">
        <v>76</v>
      </c>
      <c r="AY507" s="250" t="s">
        <v>172</v>
      </c>
    </row>
    <row r="508" s="14" customFormat="1">
      <c r="A508" s="14"/>
      <c r="B508" s="251"/>
      <c r="C508" s="252"/>
      <c r="D508" s="242" t="s">
        <v>180</v>
      </c>
      <c r="E508" s="253" t="s">
        <v>1</v>
      </c>
      <c r="F508" s="254" t="s">
        <v>346</v>
      </c>
      <c r="G508" s="252"/>
      <c r="H508" s="255">
        <v>30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1" t="s">
        <v>180</v>
      </c>
      <c r="AU508" s="261" t="s">
        <v>85</v>
      </c>
      <c r="AV508" s="14" t="s">
        <v>85</v>
      </c>
      <c r="AW508" s="14" t="s">
        <v>33</v>
      </c>
      <c r="AX508" s="14" t="s">
        <v>76</v>
      </c>
      <c r="AY508" s="261" t="s">
        <v>172</v>
      </c>
    </row>
    <row r="509" s="15" customFormat="1">
      <c r="A509" s="15"/>
      <c r="B509" s="262"/>
      <c r="C509" s="263"/>
      <c r="D509" s="242" t="s">
        <v>180</v>
      </c>
      <c r="E509" s="264" t="s">
        <v>1</v>
      </c>
      <c r="F509" s="265" t="s">
        <v>185</v>
      </c>
      <c r="G509" s="263"/>
      <c r="H509" s="266">
        <v>30</v>
      </c>
      <c r="I509" s="267"/>
      <c r="J509" s="263"/>
      <c r="K509" s="263"/>
      <c r="L509" s="268"/>
      <c r="M509" s="269"/>
      <c r="N509" s="270"/>
      <c r="O509" s="270"/>
      <c r="P509" s="270"/>
      <c r="Q509" s="270"/>
      <c r="R509" s="270"/>
      <c r="S509" s="270"/>
      <c r="T509" s="271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2" t="s">
        <v>180</v>
      </c>
      <c r="AU509" s="272" t="s">
        <v>85</v>
      </c>
      <c r="AV509" s="15" t="s">
        <v>106</v>
      </c>
      <c r="AW509" s="15" t="s">
        <v>33</v>
      </c>
      <c r="AX509" s="15" t="s">
        <v>83</v>
      </c>
      <c r="AY509" s="272" t="s">
        <v>172</v>
      </c>
    </row>
    <row r="510" s="2" customFormat="1" ht="14.4" customHeight="1">
      <c r="A510" s="39"/>
      <c r="B510" s="40"/>
      <c r="C510" s="227" t="s">
        <v>573</v>
      </c>
      <c r="D510" s="227" t="s">
        <v>174</v>
      </c>
      <c r="E510" s="228" t="s">
        <v>574</v>
      </c>
      <c r="F510" s="229" t="s">
        <v>575</v>
      </c>
      <c r="G510" s="230" t="s">
        <v>177</v>
      </c>
      <c r="H510" s="231">
        <v>12.648</v>
      </c>
      <c r="I510" s="232"/>
      <c r="J510" s="233">
        <f>ROUND(I510*H510,2)</f>
        <v>0</v>
      </c>
      <c r="K510" s="229" t="s">
        <v>1</v>
      </c>
      <c r="L510" s="45"/>
      <c r="M510" s="234" t="s">
        <v>1</v>
      </c>
      <c r="N510" s="235" t="s">
        <v>41</v>
      </c>
      <c r="O510" s="92"/>
      <c r="P510" s="236">
        <f>O510*H510</f>
        <v>0</v>
      </c>
      <c r="Q510" s="236">
        <v>0.012500000000000001</v>
      </c>
      <c r="R510" s="236">
        <f>Q510*H510</f>
        <v>0.15810000000000002</v>
      </c>
      <c r="S510" s="236">
        <v>0</v>
      </c>
      <c r="T510" s="23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8" t="s">
        <v>106</v>
      </c>
      <c r="AT510" s="238" t="s">
        <v>174</v>
      </c>
      <c r="AU510" s="238" t="s">
        <v>85</v>
      </c>
      <c r="AY510" s="18" t="s">
        <v>172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8" t="s">
        <v>83</v>
      </c>
      <c r="BK510" s="239">
        <f>ROUND(I510*H510,2)</f>
        <v>0</v>
      </c>
      <c r="BL510" s="18" t="s">
        <v>106</v>
      </c>
      <c r="BM510" s="238" t="s">
        <v>576</v>
      </c>
    </row>
    <row r="511" s="13" customFormat="1">
      <c r="A511" s="13"/>
      <c r="B511" s="240"/>
      <c r="C511" s="241"/>
      <c r="D511" s="242" t="s">
        <v>180</v>
      </c>
      <c r="E511" s="243" t="s">
        <v>1</v>
      </c>
      <c r="F511" s="244" t="s">
        <v>317</v>
      </c>
      <c r="G511" s="241"/>
      <c r="H511" s="243" t="s">
        <v>1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0" t="s">
        <v>180</v>
      </c>
      <c r="AU511" s="250" t="s">
        <v>85</v>
      </c>
      <c r="AV511" s="13" t="s">
        <v>83</v>
      </c>
      <c r="AW511" s="13" t="s">
        <v>33</v>
      </c>
      <c r="AX511" s="13" t="s">
        <v>76</v>
      </c>
      <c r="AY511" s="250" t="s">
        <v>172</v>
      </c>
    </row>
    <row r="512" s="14" customFormat="1">
      <c r="A512" s="14"/>
      <c r="B512" s="251"/>
      <c r="C512" s="252"/>
      <c r="D512" s="242" t="s">
        <v>180</v>
      </c>
      <c r="E512" s="253" t="s">
        <v>1</v>
      </c>
      <c r="F512" s="254" t="s">
        <v>318</v>
      </c>
      <c r="G512" s="252"/>
      <c r="H512" s="255">
        <v>12.648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1" t="s">
        <v>180</v>
      </c>
      <c r="AU512" s="261" t="s">
        <v>85</v>
      </c>
      <c r="AV512" s="14" t="s">
        <v>85</v>
      </c>
      <c r="AW512" s="14" t="s">
        <v>33</v>
      </c>
      <c r="AX512" s="14" t="s">
        <v>76</v>
      </c>
      <c r="AY512" s="261" t="s">
        <v>172</v>
      </c>
    </row>
    <row r="513" s="15" customFormat="1">
      <c r="A513" s="15"/>
      <c r="B513" s="262"/>
      <c r="C513" s="263"/>
      <c r="D513" s="242" t="s">
        <v>180</v>
      </c>
      <c r="E513" s="264" t="s">
        <v>1</v>
      </c>
      <c r="F513" s="265" t="s">
        <v>185</v>
      </c>
      <c r="G513" s="263"/>
      <c r="H513" s="266">
        <v>12.648</v>
      </c>
      <c r="I513" s="267"/>
      <c r="J513" s="263"/>
      <c r="K513" s="263"/>
      <c r="L513" s="268"/>
      <c r="M513" s="269"/>
      <c r="N513" s="270"/>
      <c r="O513" s="270"/>
      <c r="P513" s="270"/>
      <c r="Q513" s="270"/>
      <c r="R513" s="270"/>
      <c r="S513" s="270"/>
      <c r="T513" s="271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2" t="s">
        <v>180</v>
      </c>
      <c r="AU513" s="272" t="s">
        <v>85</v>
      </c>
      <c r="AV513" s="15" t="s">
        <v>106</v>
      </c>
      <c r="AW513" s="15" t="s">
        <v>33</v>
      </c>
      <c r="AX513" s="15" t="s">
        <v>83</v>
      </c>
      <c r="AY513" s="272" t="s">
        <v>172</v>
      </c>
    </row>
    <row r="514" s="2" customFormat="1" ht="37.8" customHeight="1">
      <c r="A514" s="39"/>
      <c r="B514" s="40"/>
      <c r="C514" s="227" t="s">
        <v>577</v>
      </c>
      <c r="D514" s="227" t="s">
        <v>174</v>
      </c>
      <c r="E514" s="228" t="s">
        <v>578</v>
      </c>
      <c r="F514" s="229" t="s">
        <v>579</v>
      </c>
      <c r="G514" s="230" t="s">
        <v>177</v>
      </c>
      <c r="H514" s="231">
        <v>137.24000000000001</v>
      </c>
      <c r="I514" s="232"/>
      <c r="J514" s="233">
        <f>ROUND(I514*H514,2)</f>
        <v>0</v>
      </c>
      <c r="K514" s="229" t="s">
        <v>1</v>
      </c>
      <c r="L514" s="45"/>
      <c r="M514" s="234" t="s">
        <v>1</v>
      </c>
      <c r="N514" s="235" t="s">
        <v>41</v>
      </c>
      <c r="O514" s="92"/>
      <c r="P514" s="236">
        <f>O514*H514</f>
        <v>0</v>
      </c>
      <c r="Q514" s="236">
        <v>0.018599999999999998</v>
      </c>
      <c r="R514" s="236">
        <f>Q514*H514</f>
        <v>2.552664</v>
      </c>
      <c r="S514" s="236">
        <v>0</v>
      </c>
      <c r="T514" s="237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8" t="s">
        <v>106</v>
      </c>
      <c r="AT514" s="238" t="s">
        <v>174</v>
      </c>
      <c r="AU514" s="238" t="s">
        <v>85</v>
      </c>
      <c r="AY514" s="18" t="s">
        <v>172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8" t="s">
        <v>83</v>
      </c>
      <c r="BK514" s="239">
        <f>ROUND(I514*H514,2)</f>
        <v>0</v>
      </c>
      <c r="BL514" s="18" t="s">
        <v>106</v>
      </c>
      <c r="BM514" s="238" t="s">
        <v>580</v>
      </c>
    </row>
    <row r="515" s="13" customFormat="1">
      <c r="A515" s="13"/>
      <c r="B515" s="240"/>
      <c r="C515" s="241"/>
      <c r="D515" s="242" t="s">
        <v>180</v>
      </c>
      <c r="E515" s="243" t="s">
        <v>1</v>
      </c>
      <c r="F515" s="244" t="s">
        <v>335</v>
      </c>
      <c r="G515" s="241"/>
      <c r="H515" s="243" t="s">
        <v>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0" t="s">
        <v>180</v>
      </c>
      <c r="AU515" s="250" t="s">
        <v>85</v>
      </c>
      <c r="AV515" s="13" t="s">
        <v>83</v>
      </c>
      <c r="AW515" s="13" t="s">
        <v>33</v>
      </c>
      <c r="AX515" s="13" t="s">
        <v>76</v>
      </c>
      <c r="AY515" s="250" t="s">
        <v>172</v>
      </c>
    </row>
    <row r="516" s="14" customFormat="1">
      <c r="A516" s="14"/>
      <c r="B516" s="251"/>
      <c r="C516" s="252"/>
      <c r="D516" s="242" t="s">
        <v>180</v>
      </c>
      <c r="E516" s="253" t="s">
        <v>1</v>
      </c>
      <c r="F516" s="254" t="s">
        <v>581</v>
      </c>
      <c r="G516" s="252"/>
      <c r="H516" s="255">
        <v>57.289999999999999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1" t="s">
        <v>180</v>
      </c>
      <c r="AU516" s="261" t="s">
        <v>85</v>
      </c>
      <c r="AV516" s="14" t="s">
        <v>85</v>
      </c>
      <c r="AW516" s="14" t="s">
        <v>33</v>
      </c>
      <c r="AX516" s="14" t="s">
        <v>76</v>
      </c>
      <c r="AY516" s="261" t="s">
        <v>172</v>
      </c>
    </row>
    <row r="517" s="13" customFormat="1">
      <c r="A517" s="13"/>
      <c r="B517" s="240"/>
      <c r="C517" s="241"/>
      <c r="D517" s="242" t="s">
        <v>180</v>
      </c>
      <c r="E517" s="243" t="s">
        <v>1</v>
      </c>
      <c r="F517" s="244" t="s">
        <v>341</v>
      </c>
      <c r="G517" s="241"/>
      <c r="H517" s="243" t="s">
        <v>1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0" t="s">
        <v>180</v>
      </c>
      <c r="AU517" s="250" t="s">
        <v>85</v>
      </c>
      <c r="AV517" s="13" t="s">
        <v>83</v>
      </c>
      <c r="AW517" s="13" t="s">
        <v>33</v>
      </c>
      <c r="AX517" s="13" t="s">
        <v>76</v>
      </c>
      <c r="AY517" s="250" t="s">
        <v>172</v>
      </c>
    </row>
    <row r="518" s="14" customFormat="1">
      <c r="A518" s="14"/>
      <c r="B518" s="251"/>
      <c r="C518" s="252"/>
      <c r="D518" s="242" t="s">
        <v>180</v>
      </c>
      <c r="E518" s="253" t="s">
        <v>1</v>
      </c>
      <c r="F518" s="254" t="s">
        <v>582</v>
      </c>
      <c r="G518" s="252"/>
      <c r="H518" s="255">
        <v>79.950000000000003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1" t="s">
        <v>180</v>
      </c>
      <c r="AU518" s="261" t="s">
        <v>85</v>
      </c>
      <c r="AV518" s="14" t="s">
        <v>85</v>
      </c>
      <c r="AW518" s="14" t="s">
        <v>33</v>
      </c>
      <c r="AX518" s="14" t="s">
        <v>76</v>
      </c>
      <c r="AY518" s="261" t="s">
        <v>172</v>
      </c>
    </row>
    <row r="519" s="15" customFormat="1">
      <c r="A519" s="15"/>
      <c r="B519" s="262"/>
      <c r="C519" s="263"/>
      <c r="D519" s="242" t="s">
        <v>180</v>
      </c>
      <c r="E519" s="264" t="s">
        <v>1</v>
      </c>
      <c r="F519" s="265" t="s">
        <v>185</v>
      </c>
      <c r="G519" s="263"/>
      <c r="H519" s="266">
        <v>137.24000000000001</v>
      </c>
      <c r="I519" s="267"/>
      <c r="J519" s="263"/>
      <c r="K519" s="263"/>
      <c r="L519" s="268"/>
      <c r="M519" s="269"/>
      <c r="N519" s="270"/>
      <c r="O519" s="270"/>
      <c r="P519" s="270"/>
      <c r="Q519" s="270"/>
      <c r="R519" s="270"/>
      <c r="S519" s="270"/>
      <c r="T519" s="271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2" t="s">
        <v>180</v>
      </c>
      <c r="AU519" s="272" t="s">
        <v>85</v>
      </c>
      <c r="AV519" s="15" t="s">
        <v>106</v>
      </c>
      <c r="AW519" s="15" t="s">
        <v>33</v>
      </c>
      <c r="AX519" s="15" t="s">
        <v>83</v>
      </c>
      <c r="AY519" s="272" t="s">
        <v>172</v>
      </c>
    </row>
    <row r="520" s="2" customFormat="1" ht="37.8" customHeight="1">
      <c r="A520" s="39"/>
      <c r="B520" s="40"/>
      <c r="C520" s="227" t="s">
        <v>583</v>
      </c>
      <c r="D520" s="227" t="s">
        <v>174</v>
      </c>
      <c r="E520" s="228" t="s">
        <v>584</v>
      </c>
      <c r="F520" s="229" t="s">
        <v>585</v>
      </c>
      <c r="G520" s="230" t="s">
        <v>177</v>
      </c>
      <c r="H520" s="231">
        <v>78.183000000000007</v>
      </c>
      <c r="I520" s="232"/>
      <c r="J520" s="233">
        <f>ROUND(I520*H520,2)</f>
        <v>0</v>
      </c>
      <c r="K520" s="229" t="s">
        <v>1</v>
      </c>
      <c r="L520" s="45"/>
      <c r="M520" s="234" t="s">
        <v>1</v>
      </c>
      <c r="N520" s="235" t="s">
        <v>41</v>
      </c>
      <c r="O520" s="92"/>
      <c r="P520" s="236">
        <f>O520*H520</f>
        <v>0</v>
      </c>
      <c r="Q520" s="236">
        <v>0.017579999999999998</v>
      </c>
      <c r="R520" s="236">
        <f>Q520*H520</f>
        <v>1.3744571400000001</v>
      </c>
      <c r="S520" s="236">
        <v>0</v>
      </c>
      <c r="T520" s="23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8" t="s">
        <v>106</v>
      </c>
      <c r="AT520" s="238" t="s">
        <v>174</v>
      </c>
      <c r="AU520" s="238" t="s">
        <v>85</v>
      </c>
      <c r="AY520" s="18" t="s">
        <v>172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8" t="s">
        <v>83</v>
      </c>
      <c r="BK520" s="239">
        <f>ROUND(I520*H520,2)</f>
        <v>0</v>
      </c>
      <c r="BL520" s="18" t="s">
        <v>106</v>
      </c>
      <c r="BM520" s="238" t="s">
        <v>586</v>
      </c>
    </row>
    <row r="521" s="13" customFormat="1">
      <c r="A521" s="13"/>
      <c r="B521" s="240"/>
      <c r="C521" s="241"/>
      <c r="D521" s="242" t="s">
        <v>180</v>
      </c>
      <c r="E521" s="243" t="s">
        <v>1</v>
      </c>
      <c r="F521" s="244" t="s">
        <v>276</v>
      </c>
      <c r="G521" s="241"/>
      <c r="H521" s="243" t="s">
        <v>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0" t="s">
        <v>180</v>
      </c>
      <c r="AU521" s="250" t="s">
        <v>85</v>
      </c>
      <c r="AV521" s="13" t="s">
        <v>83</v>
      </c>
      <c r="AW521" s="13" t="s">
        <v>33</v>
      </c>
      <c r="AX521" s="13" t="s">
        <v>76</v>
      </c>
      <c r="AY521" s="250" t="s">
        <v>172</v>
      </c>
    </row>
    <row r="522" s="14" customFormat="1">
      <c r="A522" s="14"/>
      <c r="B522" s="251"/>
      <c r="C522" s="252"/>
      <c r="D522" s="242" t="s">
        <v>180</v>
      </c>
      <c r="E522" s="253" t="s">
        <v>1</v>
      </c>
      <c r="F522" s="254" t="s">
        <v>587</v>
      </c>
      <c r="G522" s="252"/>
      <c r="H522" s="255">
        <v>70.980000000000004</v>
      </c>
      <c r="I522" s="256"/>
      <c r="J522" s="252"/>
      <c r="K522" s="252"/>
      <c r="L522" s="257"/>
      <c r="M522" s="258"/>
      <c r="N522" s="259"/>
      <c r="O522" s="259"/>
      <c r="P522" s="259"/>
      <c r="Q522" s="259"/>
      <c r="R522" s="259"/>
      <c r="S522" s="259"/>
      <c r="T522" s="26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1" t="s">
        <v>180</v>
      </c>
      <c r="AU522" s="261" t="s">
        <v>85</v>
      </c>
      <c r="AV522" s="14" t="s">
        <v>85</v>
      </c>
      <c r="AW522" s="14" t="s">
        <v>33</v>
      </c>
      <c r="AX522" s="14" t="s">
        <v>76</v>
      </c>
      <c r="AY522" s="261" t="s">
        <v>172</v>
      </c>
    </row>
    <row r="523" s="13" customFormat="1">
      <c r="A523" s="13"/>
      <c r="B523" s="240"/>
      <c r="C523" s="241"/>
      <c r="D523" s="242" t="s">
        <v>180</v>
      </c>
      <c r="E523" s="243" t="s">
        <v>1</v>
      </c>
      <c r="F523" s="244" t="s">
        <v>588</v>
      </c>
      <c r="G523" s="241"/>
      <c r="H523" s="243" t="s">
        <v>1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0" t="s">
        <v>180</v>
      </c>
      <c r="AU523" s="250" t="s">
        <v>85</v>
      </c>
      <c r="AV523" s="13" t="s">
        <v>83</v>
      </c>
      <c r="AW523" s="13" t="s">
        <v>33</v>
      </c>
      <c r="AX523" s="13" t="s">
        <v>76</v>
      </c>
      <c r="AY523" s="250" t="s">
        <v>172</v>
      </c>
    </row>
    <row r="524" s="14" customFormat="1">
      <c r="A524" s="14"/>
      <c r="B524" s="251"/>
      <c r="C524" s="252"/>
      <c r="D524" s="242" t="s">
        <v>180</v>
      </c>
      <c r="E524" s="253" t="s">
        <v>1</v>
      </c>
      <c r="F524" s="254" t="s">
        <v>589</v>
      </c>
      <c r="G524" s="252"/>
      <c r="H524" s="255">
        <v>7.2030000000000003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1" t="s">
        <v>180</v>
      </c>
      <c r="AU524" s="261" t="s">
        <v>85</v>
      </c>
      <c r="AV524" s="14" t="s">
        <v>85</v>
      </c>
      <c r="AW524" s="14" t="s">
        <v>33</v>
      </c>
      <c r="AX524" s="14" t="s">
        <v>76</v>
      </c>
      <c r="AY524" s="261" t="s">
        <v>172</v>
      </c>
    </row>
    <row r="525" s="15" customFormat="1">
      <c r="A525" s="15"/>
      <c r="B525" s="262"/>
      <c r="C525" s="263"/>
      <c r="D525" s="242" t="s">
        <v>180</v>
      </c>
      <c r="E525" s="264" t="s">
        <v>1</v>
      </c>
      <c r="F525" s="265" t="s">
        <v>185</v>
      </c>
      <c r="G525" s="263"/>
      <c r="H525" s="266">
        <v>78.183000000000007</v>
      </c>
      <c r="I525" s="267"/>
      <c r="J525" s="263"/>
      <c r="K525" s="263"/>
      <c r="L525" s="268"/>
      <c r="M525" s="269"/>
      <c r="N525" s="270"/>
      <c r="O525" s="270"/>
      <c r="P525" s="270"/>
      <c r="Q525" s="270"/>
      <c r="R525" s="270"/>
      <c r="S525" s="270"/>
      <c r="T525" s="271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72" t="s">
        <v>180</v>
      </c>
      <c r="AU525" s="272" t="s">
        <v>85</v>
      </c>
      <c r="AV525" s="15" t="s">
        <v>106</v>
      </c>
      <c r="AW525" s="15" t="s">
        <v>33</v>
      </c>
      <c r="AX525" s="15" t="s">
        <v>83</v>
      </c>
      <c r="AY525" s="272" t="s">
        <v>172</v>
      </c>
    </row>
    <row r="526" s="12" customFormat="1" ht="22.8" customHeight="1">
      <c r="A526" s="12"/>
      <c r="B526" s="211"/>
      <c r="C526" s="212"/>
      <c r="D526" s="213" t="s">
        <v>75</v>
      </c>
      <c r="E526" s="225" t="s">
        <v>216</v>
      </c>
      <c r="F526" s="225" t="s">
        <v>590</v>
      </c>
      <c r="G526" s="212"/>
      <c r="H526" s="212"/>
      <c r="I526" s="215"/>
      <c r="J526" s="226">
        <f>BK526</f>
        <v>0</v>
      </c>
      <c r="K526" s="212"/>
      <c r="L526" s="217"/>
      <c r="M526" s="218"/>
      <c r="N526" s="219"/>
      <c r="O526" s="219"/>
      <c r="P526" s="220">
        <f>SUM(P527:P529)</f>
        <v>0</v>
      </c>
      <c r="Q526" s="219"/>
      <c r="R526" s="220">
        <f>SUM(R527:R529)</f>
        <v>0.028000000000000001</v>
      </c>
      <c r="S526" s="219"/>
      <c r="T526" s="221">
        <f>SUM(T527:T529)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22" t="s">
        <v>83</v>
      </c>
      <c r="AT526" s="223" t="s">
        <v>75</v>
      </c>
      <c r="AU526" s="223" t="s">
        <v>83</v>
      </c>
      <c r="AY526" s="222" t="s">
        <v>172</v>
      </c>
      <c r="BK526" s="224">
        <f>SUM(BK527:BK529)</f>
        <v>0</v>
      </c>
    </row>
    <row r="527" s="2" customFormat="1" ht="14.4" customHeight="1">
      <c r="A527" s="39"/>
      <c r="B527" s="40"/>
      <c r="C527" s="227" t="s">
        <v>591</v>
      </c>
      <c r="D527" s="227" t="s">
        <v>174</v>
      </c>
      <c r="E527" s="228" t="s">
        <v>592</v>
      </c>
      <c r="F527" s="229" t="s">
        <v>593</v>
      </c>
      <c r="G527" s="230" t="s">
        <v>594</v>
      </c>
      <c r="H527" s="231">
        <v>2</v>
      </c>
      <c r="I527" s="232"/>
      <c r="J527" s="233">
        <f>ROUND(I527*H527,2)</f>
        <v>0</v>
      </c>
      <c r="K527" s="229" t="s">
        <v>1</v>
      </c>
      <c r="L527" s="45"/>
      <c r="M527" s="234" t="s">
        <v>1</v>
      </c>
      <c r="N527" s="235" t="s">
        <v>41</v>
      </c>
      <c r="O527" s="92"/>
      <c r="P527" s="236">
        <f>O527*H527</f>
        <v>0</v>
      </c>
      <c r="Q527" s="236">
        <v>0.014</v>
      </c>
      <c r="R527" s="236">
        <f>Q527*H527</f>
        <v>0.028000000000000001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106</v>
      </c>
      <c r="AT527" s="238" t="s">
        <v>174</v>
      </c>
      <c r="AU527" s="238" t="s">
        <v>85</v>
      </c>
      <c r="AY527" s="18" t="s">
        <v>172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83</v>
      </c>
      <c r="BK527" s="239">
        <f>ROUND(I527*H527,2)</f>
        <v>0</v>
      </c>
      <c r="BL527" s="18" t="s">
        <v>106</v>
      </c>
      <c r="BM527" s="238" t="s">
        <v>595</v>
      </c>
    </row>
    <row r="528" s="13" customFormat="1">
      <c r="A528" s="13"/>
      <c r="B528" s="240"/>
      <c r="C528" s="241"/>
      <c r="D528" s="242" t="s">
        <v>180</v>
      </c>
      <c r="E528" s="243" t="s">
        <v>1</v>
      </c>
      <c r="F528" s="244" t="s">
        <v>596</v>
      </c>
      <c r="G528" s="241"/>
      <c r="H528" s="243" t="s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0" t="s">
        <v>180</v>
      </c>
      <c r="AU528" s="250" t="s">
        <v>85</v>
      </c>
      <c r="AV528" s="13" t="s">
        <v>83</v>
      </c>
      <c r="AW528" s="13" t="s">
        <v>33</v>
      </c>
      <c r="AX528" s="13" t="s">
        <v>76</v>
      </c>
      <c r="AY528" s="250" t="s">
        <v>172</v>
      </c>
    </row>
    <row r="529" s="14" customFormat="1">
      <c r="A529" s="14"/>
      <c r="B529" s="251"/>
      <c r="C529" s="252"/>
      <c r="D529" s="242" t="s">
        <v>180</v>
      </c>
      <c r="E529" s="253" t="s">
        <v>1</v>
      </c>
      <c r="F529" s="254" t="s">
        <v>597</v>
      </c>
      <c r="G529" s="252"/>
      <c r="H529" s="255">
        <v>2</v>
      </c>
      <c r="I529" s="256"/>
      <c r="J529" s="252"/>
      <c r="K529" s="252"/>
      <c r="L529" s="257"/>
      <c r="M529" s="258"/>
      <c r="N529" s="259"/>
      <c r="O529" s="259"/>
      <c r="P529" s="259"/>
      <c r="Q529" s="259"/>
      <c r="R529" s="259"/>
      <c r="S529" s="259"/>
      <c r="T529" s="26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1" t="s">
        <v>180</v>
      </c>
      <c r="AU529" s="261" t="s">
        <v>85</v>
      </c>
      <c r="AV529" s="14" t="s">
        <v>85</v>
      </c>
      <c r="AW529" s="14" t="s">
        <v>33</v>
      </c>
      <c r="AX529" s="14" t="s">
        <v>83</v>
      </c>
      <c r="AY529" s="261" t="s">
        <v>172</v>
      </c>
    </row>
    <row r="530" s="12" customFormat="1" ht="22.8" customHeight="1">
      <c r="A530" s="12"/>
      <c r="B530" s="211"/>
      <c r="C530" s="212"/>
      <c r="D530" s="213" t="s">
        <v>75</v>
      </c>
      <c r="E530" s="225" t="s">
        <v>220</v>
      </c>
      <c r="F530" s="225" t="s">
        <v>598</v>
      </c>
      <c r="G530" s="212"/>
      <c r="H530" s="212"/>
      <c r="I530" s="215"/>
      <c r="J530" s="226">
        <f>BK530</f>
        <v>0</v>
      </c>
      <c r="K530" s="212"/>
      <c r="L530" s="217"/>
      <c r="M530" s="218"/>
      <c r="N530" s="219"/>
      <c r="O530" s="219"/>
      <c r="P530" s="220">
        <f>SUM(P531:P854)</f>
        <v>0</v>
      </c>
      <c r="Q530" s="219"/>
      <c r="R530" s="220">
        <f>SUM(R531:R854)</f>
        <v>0.05219592</v>
      </c>
      <c r="S530" s="219"/>
      <c r="T530" s="221">
        <f>SUM(T531:T854)</f>
        <v>43.694026400000006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22" t="s">
        <v>83</v>
      </c>
      <c r="AT530" s="223" t="s">
        <v>75</v>
      </c>
      <c r="AU530" s="223" t="s">
        <v>83</v>
      </c>
      <c r="AY530" s="222" t="s">
        <v>172</v>
      </c>
      <c r="BK530" s="224">
        <f>SUM(BK531:BK854)</f>
        <v>0</v>
      </c>
    </row>
    <row r="531" s="2" customFormat="1" ht="24.15" customHeight="1">
      <c r="A531" s="39"/>
      <c r="B531" s="40"/>
      <c r="C531" s="227" t="s">
        <v>599</v>
      </c>
      <c r="D531" s="227" t="s">
        <v>174</v>
      </c>
      <c r="E531" s="228" t="s">
        <v>600</v>
      </c>
      <c r="F531" s="229" t="s">
        <v>601</v>
      </c>
      <c r="G531" s="230" t="s">
        <v>177</v>
      </c>
      <c r="H531" s="231">
        <v>94.780000000000001</v>
      </c>
      <c r="I531" s="232"/>
      <c r="J531" s="233">
        <f>ROUND(I531*H531,2)</f>
        <v>0</v>
      </c>
      <c r="K531" s="229" t="s">
        <v>178</v>
      </c>
      <c r="L531" s="45"/>
      <c r="M531" s="234" t="s">
        <v>1</v>
      </c>
      <c r="N531" s="235" t="s">
        <v>41</v>
      </c>
      <c r="O531" s="92"/>
      <c r="P531" s="236">
        <f>O531*H531</f>
        <v>0</v>
      </c>
      <c r="Q531" s="236">
        <v>0</v>
      </c>
      <c r="R531" s="236">
        <f>Q531*H531</f>
        <v>0</v>
      </c>
      <c r="S531" s="236">
        <v>0</v>
      </c>
      <c r="T531" s="23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8" t="s">
        <v>106</v>
      </c>
      <c r="AT531" s="238" t="s">
        <v>174</v>
      </c>
      <c r="AU531" s="238" t="s">
        <v>85</v>
      </c>
      <c r="AY531" s="18" t="s">
        <v>172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8" t="s">
        <v>83</v>
      </c>
      <c r="BK531" s="239">
        <f>ROUND(I531*H531,2)</f>
        <v>0</v>
      </c>
      <c r="BL531" s="18" t="s">
        <v>106</v>
      </c>
      <c r="BM531" s="238" t="s">
        <v>602</v>
      </c>
    </row>
    <row r="532" s="13" customFormat="1">
      <c r="A532" s="13"/>
      <c r="B532" s="240"/>
      <c r="C532" s="241"/>
      <c r="D532" s="242" t="s">
        <v>180</v>
      </c>
      <c r="E532" s="243" t="s">
        <v>1</v>
      </c>
      <c r="F532" s="244" t="s">
        <v>350</v>
      </c>
      <c r="G532" s="241"/>
      <c r="H532" s="243" t="s">
        <v>1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0" t="s">
        <v>180</v>
      </c>
      <c r="AU532" s="250" t="s">
        <v>85</v>
      </c>
      <c r="AV532" s="13" t="s">
        <v>83</v>
      </c>
      <c r="AW532" s="13" t="s">
        <v>33</v>
      </c>
      <c r="AX532" s="13" t="s">
        <v>76</v>
      </c>
      <c r="AY532" s="250" t="s">
        <v>172</v>
      </c>
    </row>
    <row r="533" s="14" customFormat="1">
      <c r="A533" s="14"/>
      <c r="B533" s="251"/>
      <c r="C533" s="252"/>
      <c r="D533" s="242" t="s">
        <v>180</v>
      </c>
      <c r="E533" s="253" t="s">
        <v>1</v>
      </c>
      <c r="F533" s="254" t="s">
        <v>603</v>
      </c>
      <c r="G533" s="252"/>
      <c r="H533" s="255">
        <v>36</v>
      </c>
      <c r="I533" s="256"/>
      <c r="J533" s="252"/>
      <c r="K533" s="252"/>
      <c r="L533" s="257"/>
      <c r="M533" s="258"/>
      <c r="N533" s="259"/>
      <c r="O533" s="259"/>
      <c r="P533" s="259"/>
      <c r="Q533" s="259"/>
      <c r="R533" s="259"/>
      <c r="S533" s="259"/>
      <c r="T533" s="26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1" t="s">
        <v>180</v>
      </c>
      <c r="AU533" s="261" t="s">
        <v>85</v>
      </c>
      <c r="AV533" s="14" t="s">
        <v>85</v>
      </c>
      <c r="AW533" s="14" t="s">
        <v>33</v>
      </c>
      <c r="AX533" s="14" t="s">
        <v>76</v>
      </c>
      <c r="AY533" s="261" t="s">
        <v>172</v>
      </c>
    </row>
    <row r="534" s="13" customFormat="1">
      <c r="A534" s="13"/>
      <c r="B534" s="240"/>
      <c r="C534" s="241"/>
      <c r="D534" s="242" t="s">
        <v>180</v>
      </c>
      <c r="E534" s="243" t="s">
        <v>1</v>
      </c>
      <c r="F534" s="244" t="s">
        <v>604</v>
      </c>
      <c r="G534" s="241"/>
      <c r="H534" s="243" t="s">
        <v>1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0" t="s">
        <v>180</v>
      </c>
      <c r="AU534" s="250" t="s">
        <v>85</v>
      </c>
      <c r="AV534" s="13" t="s">
        <v>83</v>
      </c>
      <c r="AW534" s="13" t="s">
        <v>33</v>
      </c>
      <c r="AX534" s="13" t="s">
        <v>76</v>
      </c>
      <c r="AY534" s="250" t="s">
        <v>172</v>
      </c>
    </row>
    <row r="535" s="14" customFormat="1">
      <c r="A535" s="14"/>
      <c r="B535" s="251"/>
      <c r="C535" s="252"/>
      <c r="D535" s="242" t="s">
        <v>180</v>
      </c>
      <c r="E535" s="253" t="s">
        <v>1</v>
      </c>
      <c r="F535" s="254" t="s">
        <v>605</v>
      </c>
      <c r="G535" s="252"/>
      <c r="H535" s="255">
        <v>58.780000000000001</v>
      </c>
      <c r="I535" s="256"/>
      <c r="J535" s="252"/>
      <c r="K535" s="252"/>
      <c r="L535" s="257"/>
      <c r="M535" s="258"/>
      <c r="N535" s="259"/>
      <c r="O535" s="259"/>
      <c r="P535" s="259"/>
      <c r="Q535" s="259"/>
      <c r="R535" s="259"/>
      <c r="S535" s="259"/>
      <c r="T535" s="26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1" t="s">
        <v>180</v>
      </c>
      <c r="AU535" s="261" t="s">
        <v>85</v>
      </c>
      <c r="AV535" s="14" t="s">
        <v>85</v>
      </c>
      <c r="AW535" s="14" t="s">
        <v>33</v>
      </c>
      <c r="AX535" s="14" t="s">
        <v>76</v>
      </c>
      <c r="AY535" s="261" t="s">
        <v>172</v>
      </c>
    </row>
    <row r="536" s="15" customFormat="1">
      <c r="A536" s="15"/>
      <c r="B536" s="262"/>
      <c r="C536" s="263"/>
      <c r="D536" s="242" t="s">
        <v>180</v>
      </c>
      <c r="E536" s="264" t="s">
        <v>1</v>
      </c>
      <c r="F536" s="265" t="s">
        <v>185</v>
      </c>
      <c r="G536" s="263"/>
      <c r="H536" s="266">
        <v>94.780000000000001</v>
      </c>
      <c r="I536" s="267"/>
      <c r="J536" s="263"/>
      <c r="K536" s="263"/>
      <c r="L536" s="268"/>
      <c r="M536" s="269"/>
      <c r="N536" s="270"/>
      <c r="O536" s="270"/>
      <c r="P536" s="270"/>
      <c r="Q536" s="270"/>
      <c r="R536" s="270"/>
      <c r="S536" s="270"/>
      <c r="T536" s="271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72" t="s">
        <v>180</v>
      </c>
      <c r="AU536" s="272" t="s">
        <v>85</v>
      </c>
      <c r="AV536" s="15" t="s">
        <v>106</v>
      </c>
      <c r="AW536" s="15" t="s">
        <v>33</v>
      </c>
      <c r="AX536" s="15" t="s">
        <v>83</v>
      </c>
      <c r="AY536" s="272" t="s">
        <v>172</v>
      </c>
    </row>
    <row r="537" s="2" customFormat="1" ht="14.4" customHeight="1">
      <c r="A537" s="39"/>
      <c r="B537" s="40"/>
      <c r="C537" s="227" t="s">
        <v>606</v>
      </c>
      <c r="D537" s="227" t="s">
        <v>174</v>
      </c>
      <c r="E537" s="228" t="s">
        <v>607</v>
      </c>
      <c r="F537" s="229" t="s">
        <v>608</v>
      </c>
      <c r="G537" s="230" t="s">
        <v>177</v>
      </c>
      <c r="H537" s="231">
        <v>94.780000000000001</v>
      </c>
      <c r="I537" s="232"/>
      <c r="J537" s="233">
        <f>ROUND(I537*H537,2)</f>
        <v>0</v>
      </c>
      <c r="K537" s="229" t="s">
        <v>178</v>
      </c>
      <c r="L537" s="45"/>
      <c r="M537" s="234" t="s">
        <v>1</v>
      </c>
      <c r="N537" s="235" t="s">
        <v>41</v>
      </c>
      <c r="O537" s="92"/>
      <c r="P537" s="236">
        <f>O537*H537</f>
        <v>0</v>
      </c>
      <c r="Q537" s="236">
        <v>0</v>
      </c>
      <c r="R537" s="236">
        <f>Q537*H537</f>
        <v>0</v>
      </c>
      <c r="S537" s="236">
        <v>0</v>
      </c>
      <c r="T537" s="237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8" t="s">
        <v>106</v>
      </c>
      <c r="AT537" s="238" t="s">
        <v>174</v>
      </c>
      <c r="AU537" s="238" t="s">
        <v>85</v>
      </c>
      <c r="AY537" s="18" t="s">
        <v>172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8" t="s">
        <v>83</v>
      </c>
      <c r="BK537" s="239">
        <f>ROUND(I537*H537,2)</f>
        <v>0</v>
      </c>
      <c r="BL537" s="18" t="s">
        <v>106</v>
      </c>
      <c r="BM537" s="238" t="s">
        <v>609</v>
      </c>
    </row>
    <row r="538" s="13" customFormat="1">
      <c r="A538" s="13"/>
      <c r="B538" s="240"/>
      <c r="C538" s="241"/>
      <c r="D538" s="242" t="s">
        <v>180</v>
      </c>
      <c r="E538" s="243" t="s">
        <v>1</v>
      </c>
      <c r="F538" s="244" t="s">
        <v>350</v>
      </c>
      <c r="G538" s="241"/>
      <c r="H538" s="243" t="s">
        <v>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0" t="s">
        <v>180</v>
      </c>
      <c r="AU538" s="250" t="s">
        <v>85</v>
      </c>
      <c r="AV538" s="13" t="s">
        <v>83</v>
      </c>
      <c r="AW538" s="13" t="s">
        <v>33</v>
      </c>
      <c r="AX538" s="13" t="s">
        <v>76</v>
      </c>
      <c r="AY538" s="250" t="s">
        <v>172</v>
      </c>
    </row>
    <row r="539" s="14" customFormat="1">
      <c r="A539" s="14"/>
      <c r="B539" s="251"/>
      <c r="C539" s="252"/>
      <c r="D539" s="242" t="s">
        <v>180</v>
      </c>
      <c r="E539" s="253" t="s">
        <v>1</v>
      </c>
      <c r="F539" s="254" t="s">
        <v>603</v>
      </c>
      <c r="G539" s="252"/>
      <c r="H539" s="255">
        <v>36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1" t="s">
        <v>180</v>
      </c>
      <c r="AU539" s="261" t="s">
        <v>85</v>
      </c>
      <c r="AV539" s="14" t="s">
        <v>85</v>
      </c>
      <c r="AW539" s="14" t="s">
        <v>33</v>
      </c>
      <c r="AX539" s="14" t="s">
        <v>76</v>
      </c>
      <c r="AY539" s="261" t="s">
        <v>172</v>
      </c>
    </row>
    <row r="540" s="13" customFormat="1">
      <c r="A540" s="13"/>
      <c r="B540" s="240"/>
      <c r="C540" s="241"/>
      <c r="D540" s="242" t="s">
        <v>180</v>
      </c>
      <c r="E540" s="243" t="s">
        <v>1</v>
      </c>
      <c r="F540" s="244" t="s">
        <v>604</v>
      </c>
      <c r="G540" s="241"/>
      <c r="H540" s="243" t="s">
        <v>1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0" t="s">
        <v>180</v>
      </c>
      <c r="AU540" s="250" t="s">
        <v>85</v>
      </c>
      <c r="AV540" s="13" t="s">
        <v>83</v>
      </c>
      <c r="AW540" s="13" t="s">
        <v>33</v>
      </c>
      <c r="AX540" s="13" t="s">
        <v>76</v>
      </c>
      <c r="AY540" s="250" t="s">
        <v>172</v>
      </c>
    </row>
    <row r="541" s="14" customFormat="1">
      <c r="A541" s="14"/>
      <c r="B541" s="251"/>
      <c r="C541" s="252"/>
      <c r="D541" s="242" t="s">
        <v>180</v>
      </c>
      <c r="E541" s="253" t="s">
        <v>1</v>
      </c>
      <c r="F541" s="254" t="s">
        <v>605</v>
      </c>
      <c r="G541" s="252"/>
      <c r="H541" s="255">
        <v>58.780000000000001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180</v>
      </c>
      <c r="AU541" s="261" t="s">
        <v>85</v>
      </c>
      <c r="AV541" s="14" t="s">
        <v>85</v>
      </c>
      <c r="AW541" s="14" t="s">
        <v>33</v>
      </c>
      <c r="AX541" s="14" t="s">
        <v>76</v>
      </c>
      <c r="AY541" s="261" t="s">
        <v>172</v>
      </c>
    </row>
    <row r="542" s="15" customFormat="1">
      <c r="A542" s="15"/>
      <c r="B542" s="262"/>
      <c r="C542" s="263"/>
      <c r="D542" s="242" t="s">
        <v>180</v>
      </c>
      <c r="E542" s="264" t="s">
        <v>1</v>
      </c>
      <c r="F542" s="265" t="s">
        <v>185</v>
      </c>
      <c r="G542" s="263"/>
      <c r="H542" s="266">
        <v>94.780000000000001</v>
      </c>
      <c r="I542" s="267"/>
      <c r="J542" s="263"/>
      <c r="K542" s="263"/>
      <c r="L542" s="268"/>
      <c r="M542" s="269"/>
      <c r="N542" s="270"/>
      <c r="O542" s="270"/>
      <c r="P542" s="270"/>
      <c r="Q542" s="270"/>
      <c r="R542" s="270"/>
      <c r="S542" s="270"/>
      <c r="T542" s="271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2" t="s">
        <v>180</v>
      </c>
      <c r="AU542" s="272" t="s">
        <v>85</v>
      </c>
      <c r="AV542" s="15" t="s">
        <v>106</v>
      </c>
      <c r="AW542" s="15" t="s">
        <v>33</v>
      </c>
      <c r="AX542" s="15" t="s">
        <v>83</v>
      </c>
      <c r="AY542" s="272" t="s">
        <v>172</v>
      </c>
    </row>
    <row r="543" s="2" customFormat="1" ht="24.15" customHeight="1">
      <c r="A543" s="39"/>
      <c r="B543" s="40"/>
      <c r="C543" s="227" t="s">
        <v>610</v>
      </c>
      <c r="D543" s="227" t="s">
        <v>174</v>
      </c>
      <c r="E543" s="228" t="s">
        <v>611</v>
      </c>
      <c r="F543" s="229" t="s">
        <v>612</v>
      </c>
      <c r="G543" s="230" t="s">
        <v>594</v>
      </c>
      <c r="H543" s="231">
        <v>3</v>
      </c>
      <c r="I543" s="232"/>
      <c r="J543" s="233">
        <f>ROUND(I543*H543,2)</f>
        <v>0</v>
      </c>
      <c r="K543" s="229" t="s">
        <v>178</v>
      </c>
      <c r="L543" s="45"/>
      <c r="M543" s="234" t="s">
        <v>1</v>
      </c>
      <c r="N543" s="235" t="s">
        <v>41</v>
      </c>
      <c r="O543" s="92"/>
      <c r="P543" s="236">
        <f>O543*H543</f>
        <v>0</v>
      </c>
      <c r="Q543" s="236">
        <v>0</v>
      </c>
      <c r="R543" s="236">
        <f>Q543*H543</f>
        <v>0</v>
      </c>
      <c r="S543" s="236">
        <v>0</v>
      </c>
      <c r="T543" s="23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8" t="s">
        <v>106</v>
      </c>
      <c r="AT543" s="238" t="s">
        <v>174</v>
      </c>
      <c r="AU543" s="238" t="s">
        <v>85</v>
      </c>
      <c r="AY543" s="18" t="s">
        <v>172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8" t="s">
        <v>83</v>
      </c>
      <c r="BK543" s="239">
        <f>ROUND(I543*H543,2)</f>
        <v>0</v>
      </c>
      <c r="BL543" s="18" t="s">
        <v>106</v>
      </c>
      <c r="BM543" s="238" t="s">
        <v>613</v>
      </c>
    </row>
    <row r="544" s="14" customFormat="1">
      <c r="A544" s="14"/>
      <c r="B544" s="251"/>
      <c r="C544" s="252"/>
      <c r="D544" s="242" t="s">
        <v>180</v>
      </c>
      <c r="E544" s="253" t="s">
        <v>1</v>
      </c>
      <c r="F544" s="254" t="s">
        <v>101</v>
      </c>
      <c r="G544" s="252"/>
      <c r="H544" s="255">
        <v>3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1" t="s">
        <v>180</v>
      </c>
      <c r="AU544" s="261" t="s">
        <v>85</v>
      </c>
      <c r="AV544" s="14" t="s">
        <v>85</v>
      </c>
      <c r="AW544" s="14" t="s">
        <v>33</v>
      </c>
      <c r="AX544" s="14" t="s">
        <v>83</v>
      </c>
      <c r="AY544" s="261" t="s">
        <v>172</v>
      </c>
    </row>
    <row r="545" s="2" customFormat="1" ht="49.05" customHeight="1">
      <c r="A545" s="39"/>
      <c r="B545" s="40"/>
      <c r="C545" s="227" t="s">
        <v>614</v>
      </c>
      <c r="D545" s="227" t="s">
        <v>174</v>
      </c>
      <c r="E545" s="228" t="s">
        <v>615</v>
      </c>
      <c r="F545" s="229" t="s">
        <v>616</v>
      </c>
      <c r="G545" s="230" t="s">
        <v>177</v>
      </c>
      <c r="H545" s="231">
        <v>234.00299999999999</v>
      </c>
      <c r="I545" s="232"/>
      <c r="J545" s="233">
        <f>ROUND(I545*H545,2)</f>
        <v>0</v>
      </c>
      <c r="K545" s="229" t="s">
        <v>178</v>
      </c>
      <c r="L545" s="45"/>
      <c r="M545" s="234" t="s">
        <v>1</v>
      </c>
      <c r="N545" s="235" t="s">
        <v>41</v>
      </c>
      <c r="O545" s="92"/>
      <c r="P545" s="236">
        <f>O545*H545</f>
        <v>0</v>
      </c>
      <c r="Q545" s="236">
        <v>4.0000000000000003E-05</v>
      </c>
      <c r="R545" s="236">
        <f>Q545*H545</f>
        <v>0.0093601199999999996</v>
      </c>
      <c r="S545" s="236">
        <v>0</v>
      </c>
      <c r="T545" s="237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8" t="s">
        <v>106</v>
      </c>
      <c r="AT545" s="238" t="s">
        <v>174</v>
      </c>
      <c r="AU545" s="238" t="s">
        <v>85</v>
      </c>
      <c r="AY545" s="18" t="s">
        <v>172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8" t="s">
        <v>83</v>
      </c>
      <c r="BK545" s="239">
        <f>ROUND(I545*H545,2)</f>
        <v>0</v>
      </c>
      <c r="BL545" s="18" t="s">
        <v>106</v>
      </c>
      <c r="BM545" s="238" t="s">
        <v>617</v>
      </c>
    </row>
    <row r="546" s="13" customFormat="1">
      <c r="A546" s="13"/>
      <c r="B546" s="240"/>
      <c r="C546" s="241"/>
      <c r="D546" s="242" t="s">
        <v>180</v>
      </c>
      <c r="E546" s="243" t="s">
        <v>1</v>
      </c>
      <c r="F546" s="244" t="s">
        <v>276</v>
      </c>
      <c r="G546" s="241"/>
      <c r="H546" s="243" t="s">
        <v>1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0" t="s">
        <v>180</v>
      </c>
      <c r="AU546" s="250" t="s">
        <v>85</v>
      </c>
      <c r="AV546" s="13" t="s">
        <v>83</v>
      </c>
      <c r="AW546" s="13" t="s">
        <v>33</v>
      </c>
      <c r="AX546" s="13" t="s">
        <v>76</v>
      </c>
      <c r="AY546" s="250" t="s">
        <v>172</v>
      </c>
    </row>
    <row r="547" s="14" customFormat="1">
      <c r="A547" s="14"/>
      <c r="B547" s="251"/>
      <c r="C547" s="252"/>
      <c r="D547" s="242" t="s">
        <v>180</v>
      </c>
      <c r="E547" s="253" t="s">
        <v>1</v>
      </c>
      <c r="F547" s="254" t="s">
        <v>587</v>
      </c>
      <c r="G547" s="252"/>
      <c r="H547" s="255">
        <v>70.980000000000004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180</v>
      </c>
      <c r="AU547" s="261" t="s">
        <v>85</v>
      </c>
      <c r="AV547" s="14" t="s">
        <v>85</v>
      </c>
      <c r="AW547" s="14" t="s">
        <v>33</v>
      </c>
      <c r="AX547" s="14" t="s">
        <v>76</v>
      </c>
      <c r="AY547" s="261" t="s">
        <v>172</v>
      </c>
    </row>
    <row r="548" s="13" customFormat="1">
      <c r="A548" s="13"/>
      <c r="B548" s="240"/>
      <c r="C548" s="241"/>
      <c r="D548" s="242" t="s">
        <v>180</v>
      </c>
      <c r="E548" s="243" t="s">
        <v>1</v>
      </c>
      <c r="F548" s="244" t="s">
        <v>588</v>
      </c>
      <c r="G548" s="241"/>
      <c r="H548" s="243" t="s">
        <v>1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0" t="s">
        <v>180</v>
      </c>
      <c r="AU548" s="250" t="s">
        <v>85</v>
      </c>
      <c r="AV548" s="13" t="s">
        <v>83</v>
      </c>
      <c r="AW548" s="13" t="s">
        <v>33</v>
      </c>
      <c r="AX548" s="13" t="s">
        <v>76</v>
      </c>
      <c r="AY548" s="250" t="s">
        <v>172</v>
      </c>
    </row>
    <row r="549" s="14" customFormat="1">
      <c r="A549" s="14"/>
      <c r="B549" s="251"/>
      <c r="C549" s="252"/>
      <c r="D549" s="242" t="s">
        <v>180</v>
      </c>
      <c r="E549" s="253" t="s">
        <v>1</v>
      </c>
      <c r="F549" s="254" t="s">
        <v>589</v>
      </c>
      <c r="G549" s="252"/>
      <c r="H549" s="255">
        <v>7.2030000000000003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1" t="s">
        <v>180</v>
      </c>
      <c r="AU549" s="261" t="s">
        <v>85</v>
      </c>
      <c r="AV549" s="14" t="s">
        <v>85</v>
      </c>
      <c r="AW549" s="14" t="s">
        <v>33</v>
      </c>
      <c r="AX549" s="14" t="s">
        <v>76</v>
      </c>
      <c r="AY549" s="261" t="s">
        <v>172</v>
      </c>
    </row>
    <row r="550" s="13" customFormat="1">
      <c r="A550" s="13"/>
      <c r="B550" s="240"/>
      <c r="C550" s="241"/>
      <c r="D550" s="242" t="s">
        <v>180</v>
      </c>
      <c r="E550" s="243" t="s">
        <v>1</v>
      </c>
      <c r="F550" s="244" t="s">
        <v>335</v>
      </c>
      <c r="G550" s="241"/>
      <c r="H550" s="243" t="s">
        <v>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0" t="s">
        <v>180</v>
      </c>
      <c r="AU550" s="250" t="s">
        <v>85</v>
      </c>
      <c r="AV550" s="13" t="s">
        <v>83</v>
      </c>
      <c r="AW550" s="13" t="s">
        <v>33</v>
      </c>
      <c r="AX550" s="13" t="s">
        <v>76</v>
      </c>
      <c r="AY550" s="250" t="s">
        <v>172</v>
      </c>
    </row>
    <row r="551" s="13" customFormat="1">
      <c r="A551" s="13"/>
      <c r="B551" s="240"/>
      <c r="C551" s="241"/>
      <c r="D551" s="242" t="s">
        <v>180</v>
      </c>
      <c r="E551" s="243" t="s">
        <v>1</v>
      </c>
      <c r="F551" s="244" t="s">
        <v>618</v>
      </c>
      <c r="G551" s="241"/>
      <c r="H551" s="243" t="s">
        <v>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0" t="s">
        <v>180</v>
      </c>
      <c r="AU551" s="250" t="s">
        <v>85</v>
      </c>
      <c r="AV551" s="13" t="s">
        <v>83</v>
      </c>
      <c r="AW551" s="13" t="s">
        <v>33</v>
      </c>
      <c r="AX551" s="13" t="s">
        <v>76</v>
      </c>
      <c r="AY551" s="250" t="s">
        <v>172</v>
      </c>
    </row>
    <row r="552" s="14" customFormat="1">
      <c r="A552" s="14"/>
      <c r="B552" s="251"/>
      <c r="C552" s="252"/>
      <c r="D552" s="242" t="s">
        <v>180</v>
      </c>
      <c r="E552" s="253" t="s">
        <v>1</v>
      </c>
      <c r="F552" s="254" t="s">
        <v>619</v>
      </c>
      <c r="G552" s="252"/>
      <c r="H552" s="255">
        <v>15.039999999999999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1" t="s">
        <v>180</v>
      </c>
      <c r="AU552" s="261" t="s">
        <v>85</v>
      </c>
      <c r="AV552" s="14" t="s">
        <v>85</v>
      </c>
      <c r="AW552" s="14" t="s">
        <v>33</v>
      </c>
      <c r="AX552" s="14" t="s">
        <v>76</v>
      </c>
      <c r="AY552" s="261" t="s">
        <v>172</v>
      </c>
    </row>
    <row r="553" s="13" customFormat="1">
      <c r="A553" s="13"/>
      <c r="B553" s="240"/>
      <c r="C553" s="241"/>
      <c r="D553" s="242" t="s">
        <v>180</v>
      </c>
      <c r="E553" s="243" t="s">
        <v>1</v>
      </c>
      <c r="F553" s="244" t="s">
        <v>620</v>
      </c>
      <c r="G553" s="241"/>
      <c r="H553" s="243" t="s">
        <v>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0" t="s">
        <v>180</v>
      </c>
      <c r="AU553" s="250" t="s">
        <v>85</v>
      </c>
      <c r="AV553" s="13" t="s">
        <v>83</v>
      </c>
      <c r="AW553" s="13" t="s">
        <v>33</v>
      </c>
      <c r="AX553" s="13" t="s">
        <v>76</v>
      </c>
      <c r="AY553" s="250" t="s">
        <v>172</v>
      </c>
    </row>
    <row r="554" s="14" customFormat="1">
      <c r="A554" s="14"/>
      <c r="B554" s="251"/>
      <c r="C554" s="252"/>
      <c r="D554" s="242" t="s">
        <v>180</v>
      </c>
      <c r="E554" s="253" t="s">
        <v>1</v>
      </c>
      <c r="F554" s="254" t="s">
        <v>621</v>
      </c>
      <c r="G554" s="252"/>
      <c r="H554" s="255">
        <v>33.880000000000003</v>
      </c>
      <c r="I554" s="256"/>
      <c r="J554" s="252"/>
      <c r="K554" s="252"/>
      <c r="L554" s="257"/>
      <c r="M554" s="258"/>
      <c r="N554" s="259"/>
      <c r="O554" s="259"/>
      <c r="P554" s="259"/>
      <c r="Q554" s="259"/>
      <c r="R554" s="259"/>
      <c r="S554" s="259"/>
      <c r="T554" s="26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1" t="s">
        <v>180</v>
      </c>
      <c r="AU554" s="261" t="s">
        <v>85</v>
      </c>
      <c r="AV554" s="14" t="s">
        <v>85</v>
      </c>
      <c r="AW554" s="14" t="s">
        <v>33</v>
      </c>
      <c r="AX554" s="14" t="s">
        <v>76</v>
      </c>
      <c r="AY554" s="261" t="s">
        <v>172</v>
      </c>
    </row>
    <row r="555" s="13" customFormat="1">
      <c r="A555" s="13"/>
      <c r="B555" s="240"/>
      <c r="C555" s="241"/>
      <c r="D555" s="242" t="s">
        <v>180</v>
      </c>
      <c r="E555" s="243" t="s">
        <v>1</v>
      </c>
      <c r="F555" s="244" t="s">
        <v>622</v>
      </c>
      <c r="G555" s="241"/>
      <c r="H555" s="243" t="s">
        <v>1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0" t="s">
        <v>180</v>
      </c>
      <c r="AU555" s="250" t="s">
        <v>85</v>
      </c>
      <c r="AV555" s="13" t="s">
        <v>83</v>
      </c>
      <c r="AW555" s="13" t="s">
        <v>33</v>
      </c>
      <c r="AX555" s="13" t="s">
        <v>76</v>
      </c>
      <c r="AY555" s="250" t="s">
        <v>172</v>
      </c>
    </row>
    <row r="556" s="14" customFormat="1">
      <c r="A556" s="14"/>
      <c r="B556" s="251"/>
      <c r="C556" s="252"/>
      <c r="D556" s="242" t="s">
        <v>180</v>
      </c>
      <c r="E556" s="253" t="s">
        <v>1</v>
      </c>
      <c r="F556" s="254" t="s">
        <v>623</v>
      </c>
      <c r="G556" s="252"/>
      <c r="H556" s="255">
        <v>26.949999999999999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1" t="s">
        <v>180</v>
      </c>
      <c r="AU556" s="261" t="s">
        <v>85</v>
      </c>
      <c r="AV556" s="14" t="s">
        <v>85</v>
      </c>
      <c r="AW556" s="14" t="s">
        <v>33</v>
      </c>
      <c r="AX556" s="14" t="s">
        <v>76</v>
      </c>
      <c r="AY556" s="261" t="s">
        <v>172</v>
      </c>
    </row>
    <row r="557" s="13" customFormat="1">
      <c r="A557" s="13"/>
      <c r="B557" s="240"/>
      <c r="C557" s="241"/>
      <c r="D557" s="242" t="s">
        <v>180</v>
      </c>
      <c r="E557" s="243" t="s">
        <v>1</v>
      </c>
      <c r="F557" s="244" t="s">
        <v>341</v>
      </c>
      <c r="G557" s="241"/>
      <c r="H557" s="243" t="s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0" t="s">
        <v>180</v>
      </c>
      <c r="AU557" s="250" t="s">
        <v>85</v>
      </c>
      <c r="AV557" s="13" t="s">
        <v>83</v>
      </c>
      <c r="AW557" s="13" t="s">
        <v>33</v>
      </c>
      <c r="AX557" s="13" t="s">
        <v>76</v>
      </c>
      <c r="AY557" s="250" t="s">
        <v>172</v>
      </c>
    </row>
    <row r="558" s="14" customFormat="1">
      <c r="A558" s="14"/>
      <c r="B558" s="251"/>
      <c r="C558" s="252"/>
      <c r="D558" s="242" t="s">
        <v>180</v>
      </c>
      <c r="E558" s="253" t="s">
        <v>1</v>
      </c>
      <c r="F558" s="254" t="s">
        <v>582</v>
      </c>
      <c r="G558" s="252"/>
      <c r="H558" s="255">
        <v>79.950000000000003</v>
      </c>
      <c r="I558" s="256"/>
      <c r="J558" s="252"/>
      <c r="K558" s="252"/>
      <c r="L558" s="257"/>
      <c r="M558" s="258"/>
      <c r="N558" s="259"/>
      <c r="O558" s="259"/>
      <c r="P558" s="259"/>
      <c r="Q558" s="259"/>
      <c r="R558" s="259"/>
      <c r="S558" s="259"/>
      <c r="T558" s="26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1" t="s">
        <v>180</v>
      </c>
      <c r="AU558" s="261" t="s">
        <v>85</v>
      </c>
      <c r="AV558" s="14" t="s">
        <v>85</v>
      </c>
      <c r="AW558" s="14" t="s">
        <v>33</v>
      </c>
      <c r="AX558" s="14" t="s">
        <v>76</v>
      </c>
      <c r="AY558" s="261" t="s">
        <v>172</v>
      </c>
    </row>
    <row r="559" s="15" customFormat="1">
      <c r="A559" s="15"/>
      <c r="B559" s="262"/>
      <c r="C559" s="263"/>
      <c r="D559" s="242" t="s">
        <v>180</v>
      </c>
      <c r="E559" s="264" t="s">
        <v>1</v>
      </c>
      <c r="F559" s="265" t="s">
        <v>185</v>
      </c>
      <c r="G559" s="263"/>
      <c r="H559" s="266">
        <v>234.00299999999999</v>
      </c>
      <c r="I559" s="267"/>
      <c r="J559" s="263"/>
      <c r="K559" s="263"/>
      <c r="L559" s="268"/>
      <c r="M559" s="269"/>
      <c r="N559" s="270"/>
      <c r="O559" s="270"/>
      <c r="P559" s="270"/>
      <c r="Q559" s="270"/>
      <c r="R559" s="270"/>
      <c r="S559" s="270"/>
      <c r="T559" s="271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2" t="s">
        <v>180</v>
      </c>
      <c r="AU559" s="272" t="s">
        <v>85</v>
      </c>
      <c r="AV559" s="15" t="s">
        <v>106</v>
      </c>
      <c r="AW559" s="15" t="s">
        <v>33</v>
      </c>
      <c r="AX559" s="15" t="s">
        <v>83</v>
      </c>
      <c r="AY559" s="272" t="s">
        <v>172</v>
      </c>
    </row>
    <row r="560" s="2" customFormat="1" ht="24.15" customHeight="1">
      <c r="A560" s="39"/>
      <c r="B560" s="40"/>
      <c r="C560" s="227" t="s">
        <v>624</v>
      </c>
      <c r="D560" s="227" t="s">
        <v>174</v>
      </c>
      <c r="E560" s="228" t="s">
        <v>625</v>
      </c>
      <c r="F560" s="229" t="s">
        <v>626</v>
      </c>
      <c r="G560" s="230" t="s">
        <v>594</v>
      </c>
      <c r="H560" s="231">
        <v>3</v>
      </c>
      <c r="I560" s="232"/>
      <c r="J560" s="233">
        <f>ROUND(I560*H560,2)</f>
        <v>0</v>
      </c>
      <c r="K560" s="229" t="s">
        <v>178</v>
      </c>
      <c r="L560" s="45"/>
      <c r="M560" s="234" t="s">
        <v>1</v>
      </c>
      <c r="N560" s="235" t="s">
        <v>41</v>
      </c>
      <c r="O560" s="92"/>
      <c r="P560" s="236">
        <f>O560*H560</f>
        <v>0</v>
      </c>
      <c r="Q560" s="236">
        <v>0</v>
      </c>
      <c r="R560" s="236">
        <f>Q560*H560</f>
        <v>0</v>
      </c>
      <c r="S560" s="236">
        <v>0</v>
      </c>
      <c r="T560" s="23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8" t="s">
        <v>106</v>
      </c>
      <c r="AT560" s="238" t="s">
        <v>174</v>
      </c>
      <c r="AU560" s="238" t="s">
        <v>85</v>
      </c>
      <c r="AY560" s="18" t="s">
        <v>172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8" t="s">
        <v>83</v>
      </c>
      <c r="BK560" s="239">
        <f>ROUND(I560*H560,2)</f>
        <v>0</v>
      </c>
      <c r="BL560" s="18" t="s">
        <v>106</v>
      </c>
      <c r="BM560" s="238" t="s">
        <v>627</v>
      </c>
    </row>
    <row r="561" s="14" customFormat="1">
      <c r="A561" s="14"/>
      <c r="B561" s="251"/>
      <c r="C561" s="252"/>
      <c r="D561" s="242" t="s">
        <v>180</v>
      </c>
      <c r="E561" s="253" t="s">
        <v>1</v>
      </c>
      <c r="F561" s="254" t="s">
        <v>101</v>
      </c>
      <c r="G561" s="252"/>
      <c r="H561" s="255">
        <v>3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1" t="s">
        <v>180</v>
      </c>
      <c r="AU561" s="261" t="s">
        <v>85</v>
      </c>
      <c r="AV561" s="14" t="s">
        <v>85</v>
      </c>
      <c r="AW561" s="14" t="s">
        <v>33</v>
      </c>
      <c r="AX561" s="14" t="s">
        <v>83</v>
      </c>
      <c r="AY561" s="261" t="s">
        <v>172</v>
      </c>
    </row>
    <row r="562" s="2" customFormat="1" ht="24.15" customHeight="1">
      <c r="A562" s="39"/>
      <c r="B562" s="40"/>
      <c r="C562" s="227" t="s">
        <v>628</v>
      </c>
      <c r="D562" s="227" t="s">
        <v>174</v>
      </c>
      <c r="E562" s="228" t="s">
        <v>629</v>
      </c>
      <c r="F562" s="229" t="s">
        <v>630</v>
      </c>
      <c r="G562" s="230" t="s">
        <v>177</v>
      </c>
      <c r="H562" s="231">
        <v>105.133</v>
      </c>
      <c r="I562" s="232"/>
      <c r="J562" s="233">
        <f>ROUND(I562*H562,2)</f>
        <v>0</v>
      </c>
      <c r="K562" s="229" t="s">
        <v>178</v>
      </c>
      <c r="L562" s="45"/>
      <c r="M562" s="234" t="s">
        <v>1</v>
      </c>
      <c r="N562" s="235" t="s">
        <v>41</v>
      </c>
      <c r="O562" s="92"/>
      <c r="P562" s="236">
        <f>O562*H562</f>
        <v>0</v>
      </c>
      <c r="Q562" s="236">
        <v>4.0000000000000003E-05</v>
      </c>
      <c r="R562" s="236">
        <f>Q562*H562</f>
        <v>0.0042053200000000002</v>
      </c>
      <c r="S562" s="236">
        <v>0</v>
      </c>
      <c r="T562" s="23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8" t="s">
        <v>106</v>
      </c>
      <c r="AT562" s="238" t="s">
        <v>174</v>
      </c>
      <c r="AU562" s="238" t="s">
        <v>85</v>
      </c>
      <c r="AY562" s="18" t="s">
        <v>172</v>
      </c>
      <c r="BE562" s="239">
        <f>IF(N562="základní",J562,0)</f>
        <v>0</v>
      </c>
      <c r="BF562" s="239">
        <f>IF(N562="snížená",J562,0)</f>
        <v>0</v>
      </c>
      <c r="BG562" s="239">
        <f>IF(N562="zákl. přenesená",J562,0)</f>
        <v>0</v>
      </c>
      <c r="BH562" s="239">
        <f>IF(N562="sníž. přenesená",J562,0)</f>
        <v>0</v>
      </c>
      <c r="BI562" s="239">
        <f>IF(N562="nulová",J562,0)</f>
        <v>0</v>
      </c>
      <c r="BJ562" s="18" t="s">
        <v>83</v>
      </c>
      <c r="BK562" s="239">
        <f>ROUND(I562*H562,2)</f>
        <v>0</v>
      </c>
      <c r="BL562" s="18" t="s">
        <v>106</v>
      </c>
      <c r="BM562" s="238" t="s">
        <v>631</v>
      </c>
    </row>
    <row r="563" s="13" customFormat="1">
      <c r="A563" s="13"/>
      <c r="B563" s="240"/>
      <c r="C563" s="241"/>
      <c r="D563" s="242" t="s">
        <v>180</v>
      </c>
      <c r="E563" s="243" t="s">
        <v>1</v>
      </c>
      <c r="F563" s="244" t="s">
        <v>276</v>
      </c>
      <c r="G563" s="241"/>
      <c r="H563" s="243" t="s">
        <v>1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0" t="s">
        <v>180</v>
      </c>
      <c r="AU563" s="250" t="s">
        <v>85</v>
      </c>
      <c r="AV563" s="13" t="s">
        <v>83</v>
      </c>
      <c r="AW563" s="13" t="s">
        <v>33</v>
      </c>
      <c r="AX563" s="13" t="s">
        <v>76</v>
      </c>
      <c r="AY563" s="250" t="s">
        <v>172</v>
      </c>
    </row>
    <row r="564" s="14" customFormat="1">
      <c r="A564" s="14"/>
      <c r="B564" s="251"/>
      <c r="C564" s="252"/>
      <c r="D564" s="242" t="s">
        <v>180</v>
      </c>
      <c r="E564" s="253" t="s">
        <v>1</v>
      </c>
      <c r="F564" s="254" t="s">
        <v>587</v>
      </c>
      <c r="G564" s="252"/>
      <c r="H564" s="255">
        <v>70.980000000000004</v>
      </c>
      <c r="I564" s="256"/>
      <c r="J564" s="252"/>
      <c r="K564" s="252"/>
      <c r="L564" s="257"/>
      <c r="M564" s="258"/>
      <c r="N564" s="259"/>
      <c r="O564" s="259"/>
      <c r="P564" s="259"/>
      <c r="Q564" s="259"/>
      <c r="R564" s="259"/>
      <c r="S564" s="259"/>
      <c r="T564" s="26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1" t="s">
        <v>180</v>
      </c>
      <c r="AU564" s="261" t="s">
        <v>85</v>
      </c>
      <c r="AV564" s="14" t="s">
        <v>85</v>
      </c>
      <c r="AW564" s="14" t="s">
        <v>33</v>
      </c>
      <c r="AX564" s="14" t="s">
        <v>76</v>
      </c>
      <c r="AY564" s="261" t="s">
        <v>172</v>
      </c>
    </row>
    <row r="565" s="13" customFormat="1">
      <c r="A565" s="13"/>
      <c r="B565" s="240"/>
      <c r="C565" s="241"/>
      <c r="D565" s="242" t="s">
        <v>180</v>
      </c>
      <c r="E565" s="243" t="s">
        <v>1</v>
      </c>
      <c r="F565" s="244" t="s">
        <v>588</v>
      </c>
      <c r="G565" s="241"/>
      <c r="H565" s="243" t="s">
        <v>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0" t="s">
        <v>180</v>
      </c>
      <c r="AU565" s="250" t="s">
        <v>85</v>
      </c>
      <c r="AV565" s="13" t="s">
        <v>83</v>
      </c>
      <c r="AW565" s="13" t="s">
        <v>33</v>
      </c>
      <c r="AX565" s="13" t="s">
        <v>76</v>
      </c>
      <c r="AY565" s="250" t="s">
        <v>172</v>
      </c>
    </row>
    <row r="566" s="14" customFormat="1">
      <c r="A566" s="14"/>
      <c r="B566" s="251"/>
      <c r="C566" s="252"/>
      <c r="D566" s="242" t="s">
        <v>180</v>
      </c>
      <c r="E566" s="253" t="s">
        <v>1</v>
      </c>
      <c r="F566" s="254" t="s">
        <v>589</v>
      </c>
      <c r="G566" s="252"/>
      <c r="H566" s="255">
        <v>7.2030000000000003</v>
      </c>
      <c r="I566" s="256"/>
      <c r="J566" s="252"/>
      <c r="K566" s="252"/>
      <c r="L566" s="257"/>
      <c r="M566" s="258"/>
      <c r="N566" s="259"/>
      <c r="O566" s="259"/>
      <c r="P566" s="259"/>
      <c r="Q566" s="259"/>
      <c r="R566" s="259"/>
      <c r="S566" s="259"/>
      <c r="T566" s="26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1" t="s">
        <v>180</v>
      </c>
      <c r="AU566" s="261" t="s">
        <v>85</v>
      </c>
      <c r="AV566" s="14" t="s">
        <v>85</v>
      </c>
      <c r="AW566" s="14" t="s">
        <v>33</v>
      </c>
      <c r="AX566" s="14" t="s">
        <v>76</v>
      </c>
      <c r="AY566" s="261" t="s">
        <v>172</v>
      </c>
    </row>
    <row r="567" s="13" customFormat="1">
      <c r="A567" s="13"/>
      <c r="B567" s="240"/>
      <c r="C567" s="241"/>
      <c r="D567" s="242" t="s">
        <v>180</v>
      </c>
      <c r="E567" s="243" t="s">
        <v>1</v>
      </c>
      <c r="F567" s="244" t="s">
        <v>335</v>
      </c>
      <c r="G567" s="241"/>
      <c r="H567" s="243" t="s">
        <v>1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0" t="s">
        <v>180</v>
      </c>
      <c r="AU567" s="250" t="s">
        <v>85</v>
      </c>
      <c r="AV567" s="13" t="s">
        <v>83</v>
      </c>
      <c r="AW567" s="13" t="s">
        <v>33</v>
      </c>
      <c r="AX567" s="13" t="s">
        <v>76</v>
      </c>
      <c r="AY567" s="250" t="s">
        <v>172</v>
      </c>
    </row>
    <row r="568" s="14" customFormat="1">
      <c r="A568" s="14"/>
      <c r="B568" s="251"/>
      <c r="C568" s="252"/>
      <c r="D568" s="242" t="s">
        <v>180</v>
      </c>
      <c r="E568" s="253" t="s">
        <v>1</v>
      </c>
      <c r="F568" s="254" t="s">
        <v>623</v>
      </c>
      <c r="G568" s="252"/>
      <c r="H568" s="255">
        <v>26.949999999999999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1" t="s">
        <v>180</v>
      </c>
      <c r="AU568" s="261" t="s">
        <v>85</v>
      </c>
      <c r="AV568" s="14" t="s">
        <v>85</v>
      </c>
      <c r="AW568" s="14" t="s">
        <v>33</v>
      </c>
      <c r="AX568" s="14" t="s">
        <v>76</v>
      </c>
      <c r="AY568" s="261" t="s">
        <v>172</v>
      </c>
    </row>
    <row r="569" s="15" customFormat="1">
      <c r="A569" s="15"/>
      <c r="B569" s="262"/>
      <c r="C569" s="263"/>
      <c r="D569" s="242" t="s">
        <v>180</v>
      </c>
      <c r="E569" s="264" t="s">
        <v>1</v>
      </c>
      <c r="F569" s="265" t="s">
        <v>185</v>
      </c>
      <c r="G569" s="263"/>
      <c r="H569" s="266">
        <v>105.133</v>
      </c>
      <c r="I569" s="267"/>
      <c r="J569" s="263"/>
      <c r="K569" s="263"/>
      <c r="L569" s="268"/>
      <c r="M569" s="269"/>
      <c r="N569" s="270"/>
      <c r="O569" s="270"/>
      <c r="P569" s="270"/>
      <c r="Q569" s="270"/>
      <c r="R569" s="270"/>
      <c r="S569" s="270"/>
      <c r="T569" s="271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2" t="s">
        <v>180</v>
      </c>
      <c r="AU569" s="272" t="s">
        <v>85</v>
      </c>
      <c r="AV569" s="15" t="s">
        <v>106</v>
      </c>
      <c r="AW569" s="15" t="s">
        <v>33</v>
      </c>
      <c r="AX569" s="15" t="s">
        <v>83</v>
      </c>
      <c r="AY569" s="272" t="s">
        <v>172</v>
      </c>
    </row>
    <row r="570" s="2" customFormat="1" ht="24.15" customHeight="1">
      <c r="A570" s="39"/>
      <c r="B570" s="40"/>
      <c r="C570" s="227" t="s">
        <v>632</v>
      </c>
      <c r="D570" s="227" t="s">
        <v>174</v>
      </c>
      <c r="E570" s="228" t="s">
        <v>633</v>
      </c>
      <c r="F570" s="229" t="s">
        <v>634</v>
      </c>
      <c r="G570" s="230" t="s">
        <v>177</v>
      </c>
      <c r="H570" s="231">
        <v>105.133</v>
      </c>
      <c r="I570" s="232"/>
      <c r="J570" s="233">
        <f>ROUND(I570*H570,2)</f>
        <v>0</v>
      </c>
      <c r="K570" s="229" t="s">
        <v>178</v>
      </c>
      <c r="L570" s="45"/>
      <c r="M570" s="234" t="s">
        <v>1</v>
      </c>
      <c r="N570" s="235" t="s">
        <v>41</v>
      </c>
      <c r="O570" s="92"/>
      <c r="P570" s="236">
        <f>O570*H570</f>
        <v>0</v>
      </c>
      <c r="Q570" s="236">
        <v>0</v>
      </c>
      <c r="R570" s="236">
        <f>Q570*H570</f>
        <v>0</v>
      </c>
      <c r="S570" s="236">
        <v>0</v>
      </c>
      <c r="T570" s="237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8" t="s">
        <v>106</v>
      </c>
      <c r="AT570" s="238" t="s">
        <v>174</v>
      </c>
      <c r="AU570" s="238" t="s">
        <v>85</v>
      </c>
      <c r="AY570" s="18" t="s">
        <v>172</v>
      </c>
      <c r="BE570" s="239">
        <f>IF(N570="základní",J570,0)</f>
        <v>0</v>
      </c>
      <c r="BF570" s="239">
        <f>IF(N570="snížená",J570,0)</f>
        <v>0</v>
      </c>
      <c r="BG570" s="239">
        <f>IF(N570="zákl. přenesená",J570,0)</f>
        <v>0</v>
      </c>
      <c r="BH570" s="239">
        <f>IF(N570="sníž. přenesená",J570,0)</f>
        <v>0</v>
      </c>
      <c r="BI570" s="239">
        <f>IF(N570="nulová",J570,0)</f>
        <v>0</v>
      </c>
      <c r="BJ570" s="18" t="s">
        <v>83</v>
      </c>
      <c r="BK570" s="239">
        <f>ROUND(I570*H570,2)</f>
        <v>0</v>
      </c>
      <c r="BL570" s="18" t="s">
        <v>106</v>
      </c>
      <c r="BM570" s="238" t="s">
        <v>635</v>
      </c>
    </row>
    <row r="571" s="13" customFormat="1">
      <c r="A571" s="13"/>
      <c r="B571" s="240"/>
      <c r="C571" s="241"/>
      <c r="D571" s="242" t="s">
        <v>180</v>
      </c>
      <c r="E571" s="243" t="s">
        <v>1</v>
      </c>
      <c r="F571" s="244" t="s">
        <v>276</v>
      </c>
      <c r="G571" s="241"/>
      <c r="H571" s="243" t="s">
        <v>1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0" t="s">
        <v>180</v>
      </c>
      <c r="AU571" s="250" t="s">
        <v>85</v>
      </c>
      <c r="AV571" s="13" t="s">
        <v>83</v>
      </c>
      <c r="AW571" s="13" t="s">
        <v>33</v>
      </c>
      <c r="AX571" s="13" t="s">
        <v>76</v>
      </c>
      <c r="AY571" s="250" t="s">
        <v>172</v>
      </c>
    </row>
    <row r="572" s="14" customFormat="1">
      <c r="A572" s="14"/>
      <c r="B572" s="251"/>
      <c r="C572" s="252"/>
      <c r="D572" s="242" t="s">
        <v>180</v>
      </c>
      <c r="E572" s="253" t="s">
        <v>1</v>
      </c>
      <c r="F572" s="254" t="s">
        <v>587</v>
      </c>
      <c r="G572" s="252"/>
      <c r="H572" s="255">
        <v>70.980000000000004</v>
      </c>
      <c r="I572" s="256"/>
      <c r="J572" s="252"/>
      <c r="K572" s="252"/>
      <c r="L572" s="257"/>
      <c r="M572" s="258"/>
      <c r="N572" s="259"/>
      <c r="O572" s="259"/>
      <c r="P572" s="259"/>
      <c r="Q572" s="259"/>
      <c r="R572" s="259"/>
      <c r="S572" s="259"/>
      <c r="T572" s="26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1" t="s">
        <v>180</v>
      </c>
      <c r="AU572" s="261" t="s">
        <v>85</v>
      </c>
      <c r="AV572" s="14" t="s">
        <v>85</v>
      </c>
      <c r="AW572" s="14" t="s">
        <v>33</v>
      </c>
      <c r="AX572" s="14" t="s">
        <v>76</v>
      </c>
      <c r="AY572" s="261" t="s">
        <v>172</v>
      </c>
    </row>
    <row r="573" s="13" customFormat="1">
      <c r="A573" s="13"/>
      <c r="B573" s="240"/>
      <c r="C573" s="241"/>
      <c r="D573" s="242" t="s">
        <v>180</v>
      </c>
      <c r="E573" s="243" t="s">
        <v>1</v>
      </c>
      <c r="F573" s="244" t="s">
        <v>588</v>
      </c>
      <c r="G573" s="241"/>
      <c r="H573" s="243" t="s">
        <v>1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0" t="s">
        <v>180</v>
      </c>
      <c r="AU573" s="250" t="s">
        <v>85</v>
      </c>
      <c r="AV573" s="13" t="s">
        <v>83</v>
      </c>
      <c r="AW573" s="13" t="s">
        <v>33</v>
      </c>
      <c r="AX573" s="13" t="s">
        <v>76</v>
      </c>
      <c r="AY573" s="250" t="s">
        <v>172</v>
      </c>
    </row>
    <row r="574" s="14" customFormat="1">
      <c r="A574" s="14"/>
      <c r="B574" s="251"/>
      <c r="C574" s="252"/>
      <c r="D574" s="242" t="s">
        <v>180</v>
      </c>
      <c r="E574" s="253" t="s">
        <v>1</v>
      </c>
      <c r="F574" s="254" t="s">
        <v>589</v>
      </c>
      <c r="G574" s="252"/>
      <c r="H574" s="255">
        <v>7.2030000000000003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1" t="s">
        <v>180</v>
      </c>
      <c r="AU574" s="261" t="s">
        <v>85</v>
      </c>
      <c r="AV574" s="14" t="s">
        <v>85</v>
      </c>
      <c r="AW574" s="14" t="s">
        <v>33</v>
      </c>
      <c r="AX574" s="14" t="s">
        <v>76</v>
      </c>
      <c r="AY574" s="261" t="s">
        <v>172</v>
      </c>
    </row>
    <row r="575" s="13" customFormat="1">
      <c r="A575" s="13"/>
      <c r="B575" s="240"/>
      <c r="C575" s="241"/>
      <c r="D575" s="242" t="s">
        <v>180</v>
      </c>
      <c r="E575" s="243" t="s">
        <v>1</v>
      </c>
      <c r="F575" s="244" t="s">
        <v>335</v>
      </c>
      <c r="G575" s="241"/>
      <c r="H575" s="243" t="s">
        <v>1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0" t="s">
        <v>180</v>
      </c>
      <c r="AU575" s="250" t="s">
        <v>85</v>
      </c>
      <c r="AV575" s="13" t="s">
        <v>83</v>
      </c>
      <c r="AW575" s="13" t="s">
        <v>33</v>
      </c>
      <c r="AX575" s="13" t="s">
        <v>76</v>
      </c>
      <c r="AY575" s="250" t="s">
        <v>172</v>
      </c>
    </row>
    <row r="576" s="14" customFormat="1">
      <c r="A576" s="14"/>
      <c r="B576" s="251"/>
      <c r="C576" s="252"/>
      <c r="D576" s="242" t="s">
        <v>180</v>
      </c>
      <c r="E576" s="253" t="s">
        <v>1</v>
      </c>
      <c r="F576" s="254" t="s">
        <v>623</v>
      </c>
      <c r="G576" s="252"/>
      <c r="H576" s="255">
        <v>26.949999999999999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1" t="s">
        <v>180</v>
      </c>
      <c r="AU576" s="261" t="s">
        <v>85</v>
      </c>
      <c r="AV576" s="14" t="s">
        <v>85</v>
      </c>
      <c r="AW576" s="14" t="s">
        <v>33</v>
      </c>
      <c r="AX576" s="14" t="s">
        <v>76</v>
      </c>
      <c r="AY576" s="261" t="s">
        <v>172</v>
      </c>
    </row>
    <row r="577" s="15" customFormat="1">
      <c r="A577" s="15"/>
      <c r="B577" s="262"/>
      <c r="C577" s="263"/>
      <c r="D577" s="242" t="s">
        <v>180</v>
      </c>
      <c r="E577" s="264" t="s">
        <v>1</v>
      </c>
      <c r="F577" s="265" t="s">
        <v>185</v>
      </c>
      <c r="G577" s="263"/>
      <c r="H577" s="266">
        <v>105.133</v>
      </c>
      <c r="I577" s="267"/>
      <c r="J577" s="263"/>
      <c r="K577" s="263"/>
      <c r="L577" s="268"/>
      <c r="M577" s="269"/>
      <c r="N577" s="270"/>
      <c r="O577" s="270"/>
      <c r="P577" s="270"/>
      <c r="Q577" s="270"/>
      <c r="R577" s="270"/>
      <c r="S577" s="270"/>
      <c r="T577" s="271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2" t="s">
        <v>180</v>
      </c>
      <c r="AU577" s="272" t="s">
        <v>85</v>
      </c>
      <c r="AV577" s="15" t="s">
        <v>106</v>
      </c>
      <c r="AW577" s="15" t="s">
        <v>33</v>
      </c>
      <c r="AX577" s="15" t="s">
        <v>83</v>
      </c>
      <c r="AY577" s="272" t="s">
        <v>172</v>
      </c>
    </row>
    <row r="578" s="2" customFormat="1" ht="14.4" customHeight="1">
      <c r="A578" s="39"/>
      <c r="B578" s="40"/>
      <c r="C578" s="227" t="s">
        <v>636</v>
      </c>
      <c r="D578" s="227" t="s">
        <v>174</v>
      </c>
      <c r="E578" s="228" t="s">
        <v>637</v>
      </c>
      <c r="F578" s="229" t="s">
        <v>638</v>
      </c>
      <c r="G578" s="230" t="s">
        <v>191</v>
      </c>
      <c r="H578" s="231">
        <v>2.3359999999999999</v>
      </c>
      <c r="I578" s="232"/>
      <c r="J578" s="233">
        <f>ROUND(I578*H578,2)</f>
        <v>0</v>
      </c>
      <c r="K578" s="229" t="s">
        <v>178</v>
      </c>
      <c r="L578" s="45"/>
      <c r="M578" s="234" t="s">
        <v>1</v>
      </c>
      <c r="N578" s="235" t="s">
        <v>41</v>
      </c>
      <c r="O578" s="92"/>
      <c r="P578" s="236">
        <f>O578*H578</f>
        <v>0</v>
      </c>
      <c r="Q578" s="236">
        <v>0</v>
      </c>
      <c r="R578" s="236">
        <f>Q578*H578</f>
        <v>0</v>
      </c>
      <c r="S578" s="236">
        <v>2.3999999999999999</v>
      </c>
      <c r="T578" s="237">
        <f>S578*H578</f>
        <v>5.6063999999999998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8" t="s">
        <v>106</v>
      </c>
      <c r="AT578" s="238" t="s">
        <v>174</v>
      </c>
      <c r="AU578" s="238" t="s">
        <v>85</v>
      </c>
      <c r="AY578" s="18" t="s">
        <v>172</v>
      </c>
      <c r="BE578" s="239">
        <f>IF(N578="základní",J578,0)</f>
        <v>0</v>
      </c>
      <c r="BF578" s="239">
        <f>IF(N578="snížená",J578,0)</f>
        <v>0</v>
      </c>
      <c r="BG578" s="239">
        <f>IF(N578="zákl. přenesená",J578,0)</f>
        <v>0</v>
      </c>
      <c r="BH578" s="239">
        <f>IF(N578="sníž. přenesená",J578,0)</f>
        <v>0</v>
      </c>
      <c r="BI578" s="239">
        <f>IF(N578="nulová",J578,0)</f>
        <v>0</v>
      </c>
      <c r="BJ578" s="18" t="s">
        <v>83</v>
      </c>
      <c r="BK578" s="239">
        <f>ROUND(I578*H578,2)</f>
        <v>0</v>
      </c>
      <c r="BL578" s="18" t="s">
        <v>106</v>
      </c>
      <c r="BM578" s="238" t="s">
        <v>639</v>
      </c>
    </row>
    <row r="579" s="13" customFormat="1">
      <c r="A579" s="13"/>
      <c r="B579" s="240"/>
      <c r="C579" s="241"/>
      <c r="D579" s="242" t="s">
        <v>180</v>
      </c>
      <c r="E579" s="243" t="s">
        <v>1</v>
      </c>
      <c r="F579" s="244" t="s">
        <v>640</v>
      </c>
      <c r="G579" s="241"/>
      <c r="H579" s="243" t="s">
        <v>1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0" t="s">
        <v>180</v>
      </c>
      <c r="AU579" s="250" t="s">
        <v>85</v>
      </c>
      <c r="AV579" s="13" t="s">
        <v>83</v>
      </c>
      <c r="AW579" s="13" t="s">
        <v>33</v>
      </c>
      <c r="AX579" s="13" t="s">
        <v>76</v>
      </c>
      <c r="AY579" s="250" t="s">
        <v>172</v>
      </c>
    </row>
    <row r="580" s="13" customFormat="1">
      <c r="A580" s="13"/>
      <c r="B580" s="240"/>
      <c r="C580" s="241"/>
      <c r="D580" s="242" t="s">
        <v>180</v>
      </c>
      <c r="E580" s="243" t="s">
        <v>1</v>
      </c>
      <c r="F580" s="244" t="s">
        <v>641</v>
      </c>
      <c r="G580" s="241"/>
      <c r="H580" s="243" t="s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180</v>
      </c>
      <c r="AU580" s="250" t="s">
        <v>85</v>
      </c>
      <c r="AV580" s="13" t="s">
        <v>83</v>
      </c>
      <c r="AW580" s="13" t="s">
        <v>33</v>
      </c>
      <c r="AX580" s="13" t="s">
        <v>76</v>
      </c>
      <c r="AY580" s="250" t="s">
        <v>172</v>
      </c>
    </row>
    <row r="581" s="13" customFormat="1">
      <c r="A581" s="13"/>
      <c r="B581" s="240"/>
      <c r="C581" s="241"/>
      <c r="D581" s="242" t="s">
        <v>180</v>
      </c>
      <c r="E581" s="243" t="s">
        <v>1</v>
      </c>
      <c r="F581" s="244" t="s">
        <v>642</v>
      </c>
      <c r="G581" s="241"/>
      <c r="H581" s="243" t="s">
        <v>1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0" t="s">
        <v>180</v>
      </c>
      <c r="AU581" s="250" t="s">
        <v>85</v>
      </c>
      <c r="AV581" s="13" t="s">
        <v>83</v>
      </c>
      <c r="AW581" s="13" t="s">
        <v>33</v>
      </c>
      <c r="AX581" s="13" t="s">
        <v>76</v>
      </c>
      <c r="AY581" s="250" t="s">
        <v>172</v>
      </c>
    </row>
    <row r="582" s="14" customFormat="1">
      <c r="A582" s="14"/>
      <c r="B582" s="251"/>
      <c r="C582" s="252"/>
      <c r="D582" s="242" t="s">
        <v>180</v>
      </c>
      <c r="E582" s="253" t="s">
        <v>1</v>
      </c>
      <c r="F582" s="254" t="s">
        <v>643</v>
      </c>
      <c r="G582" s="252"/>
      <c r="H582" s="255">
        <v>0.432</v>
      </c>
      <c r="I582" s="256"/>
      <c r="J582" s="252"/>
      <c r="K582" s="252"/>
      <c r="L582" s="257"/>
      <c r="M582" s="258"/>
      <c r="N582" s="259"/>
      <c r="O582" s="259"/>
      <c r="P582" s="259"/>
      <c r="Q582" s="259"/>
      <c r="R582" s="259"/>
      <c r="S582" s="259"/>
      <c r="T582" s="26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1" t="s">
        <v>180</v>
      </c>
      <c r="AU582" s="261" t="s">
        <v>85</v>
      </c>
      <c r="AV582" s="14" t="s">
        <v>85</v>
      </c>
      <c r="AW582" s="14" t="s">
        <v>33</v>
      </c>
      <c r="AX582" s="14" t="s">
        <v>76</v>
      </c>
      <c r="AY582" s="261" t="s">
        <v>172</v>
      </c>
    </row>
    <row r="583" s="14" customFormat="1">
      <c r="A583" s="14"/>
      <c r="B583" s="251"/>
      <c r="C583" s="252"/>
      <c r="D583" s="242" t="s">
        <v>180</v>
      </c>
      <c r="E583" s="253" t="s">
        <v>1</v>
      </c>
      <c r="F583" s="254" t="s">
        <v>644</v>
      </c>
      <c r="G583" s="252"/>
      <c r="H583" s="255">
        <v>0.66000000000000003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180</v>
      </c>
      <c r="AU583" s="261" t="s">
        <v>85</v>
      </c>
      <c r="AV583" s="14" t="s">
        <v>85</v>
      </c>
      <c r="AW583" s="14" t="s">
        <v>33</v>
      </c>
      <c r="AX583" s="14" t="s">
        <v>76</v>
      </c>
      <c r="AY583" s="261" t="s">
        <v>172</v>
      </c>
    </row>
    <row r="584" s="13" customFormat="1">
      <c r="A584" s="13"/>
      <c r="B584" s="240"/>
      <c r="C584" s="241"/>
      <c r="D584" s="242" t="s">
        <v>180</v>
      </c>
      <c r="E584" s="243" t="s">
        <v>1</v>
      </c>
      <c r="F584" s="244" t="s">
        <v>645</v>
      </c>
      <c r="G584" s="241"/>
      <c r="H584" s="243" t="s">
        <v>1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0" t="s">
        <v>180</v>
      </c>
      <c r="AU584" s="250" t="s">
        <v>85</v>
      </c>
      <c r="AV584" s="13" t="s">
        <v>83</v>
      </c>
      <c r="AW584" s="13" t="s">
        <v>33</v>
      </c>
      <c r="AX584" s="13" t="s">
        <v>76</v>
      </c>
      <c r="AY584" s="250" t="s">
        <v>172</v>
      </c>
    </row>
    <row r="585" s="14" customFormat="1">
      <c r="A585" s="14"/>
      <c r="B585" s="251"/>
      <c r="C585" s="252"/>
      <c r="D585" s="242" t="s">
        <v>180</v>
      </c>
      <c r="E585" s="253" t="s">
        <v>1</v>
      </c>
      <c r="F585" s="254" t="s">
        <v>646</v>
      </c>
      <c r="G585" s="252"/>
      <c r="H585" s="255">
        <v>1.032</v>
      </c>
      <c r="I585" s="256"/>
      <c r="J585" s="252"/>
      <c r="K585" s="252"/>
      <c r="L585" s="257"/>
      <c r="M585" s="258"/>
      <c r="N585" s="259"/>
      <c r="O585" s="259"/>
      <c r="P585" s="259"/>
      <c r="Q585" s="259"/>
      <c r="R585" s="259"/>
      <c r="S585" s="259"/>
      <c r="T585" s="26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1" t="s">
        <v>180</v>
      </c>
      <c r="AU585" s="261" t="s">
        <v>85</v>
      </c>
      <c r="AV585" s="14" t="s">
        <v>85</v>
      </c>
      <c r="AW585" s="14" t="s">
        <v>33</v>
      </c>
      <c r="AX585" s="14" t="s">
        <v>76</v>
      </c>
      <c r="AY585" s="261" t="s">
        <v>172</v>
      </c>
    </row>
    <row r="586" s="13" customFormat="1">
      <c r="A586" s="13"/>
      <c r="B586" s="240"/>
      <c r="C586" s="241"/>
      <c r="D586" s="242" t="s">
        <v>180</v>
      </c>
      <c r="E586" s="243" t="s">
        <v>1</v>
      </c>
      <c r="F586" s="244" t="s">
        <v>647</v>
      </c>
      <c r="G586" s="241"/>
      <c r="H586" s="243" t="s">
        <v>1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0" t="s">
        <v>180</v>
      </c>
      <c r="AU586" s="250" t="s">
        <v>85</v>
      </c>
      <c r="AV586" s="13" t="s">
        <v>83</v>
      </c>
      <c r="AW586" s="13" t="s">
        <v>33</v>
      </c>
      <c r="AX586" s="13" t="s">
        <v>76</v>
      </c>
      <c r="AY586" s="250" t="s">
        <v>172</v>
      </c>
    </row>
    <row r="587" s="13" customFormat="1">
      <c r="A587" s="13"/>
      <c r="B587" s="240"/>
      <c r="C587" s="241"/>
      <c r="D587" s="242" t="s">
        <v>180</v>
      </c>
      <c r="E587" s="243" t="s">
        <v>1</v>
      </c>
      <c r="F587" s="244" t="s">
        <v>648</v>
      </c>
      <c r="G587" s="241"/>
      <c r="H587" s="243" t="s">
        <v>1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0" t="s">
        <v>180</v>
      </c>
      <c r="AU587" s="250" t="s">
        <v>85</v>
      </c>
      <c r="AV587" s="13" t="s">
        <v>83</v>
      </c>
      <c r="AW587" s="13" t="s">
        <v>33</v>
      </c>
      <c r="AX587" s="13" t="s">
        <v>76</v>
      </c>
      <c r="AY587" s="250" t="s">
        <v>172</v>
      </c>
    </row>
    <row r="588" s="14" customFormat="1">
      <c r="A588" s="14"/>
      <c r="B588" s="251"/>
      <c r="C588" s="252"/>
      <c r="D588" s="242" t="s">
        <v>180</v>
      </c>
      <c r="E588" s="253" t="s">
        <v>1</v>
      </c>
      <c r="F588" s="254" t="s">
        <v>649</v>
      </c>
      <c r="G588" s="252"/>
      <c r="H588" s="255">
        <v>0.21199999999999999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1" t="s">
        <v>180</v>
      </c>
      <c r="AU588" s="261" t="s">
        <v>85</v>
      </c>
      <c r="AV588" s="14" t="s">
        <v>85</v>
      </c>
      <c r="AW588" s="14" t="s">
        <v>33</v>
      </c>
      <c r="AX588" s="14" t="s">
        <v>76</v>
      </c>
      <c r="AY588" s="261" t="s">
        <v>172</v>
      </c>
    </row>
    <row r="589" s="15" customFormat="1">
      <c r="A589" s="15"/>
      <c r="B589" s="262"/>
      <c r="C589" s="263"/>
      <c r="D589" s="242" t="s">
        <v>180</v>
      </c>
      <c r="E589" s="264" t="s">
        <v>1</v>
      </c>
      <c r="F589" s="265" t="s">
        <v>185</v>
      </c>
      <c r="G589" s="263"/>
      <c r="H589" s="266">
        <v>2.3359999999999999</v>
      </c>
      <c r="I589" s="267"/>
      <c r="J589" s="263"/>
      <c r="K589" s="263"/>
      <c r="L589" s="268"/>
      <c r="M589" s="269"/>
      <c r="N589" s="270"/>
      <c r="O589" s="270"/>
      <c r="P589" s="270"/>
      <c r="Q589" s="270"/>
      <c r="R589" s="270"/>
      <c r="S589" s="270"/>
      <c r="T589" s="271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2" t="s">
        <v>180</v>
      </c>
      <c r="AU589" s="272" t="s">
        <v>85</v>
      </c>
      <c r="AV589" s="15" t="s">
        <v>106</v>
      </c>
      <c r="AW589" s="15" t="s">
        <v>33</v>
      </c>
      <c r="AX589" s="15" t="s">
        <v>83</v>
      </c>
      <c r="AY589" s="272" t="s">
        <v>172</v>
      </c>
    </row>
    <row r="590" s="2" customFormat="1" ht="37.8" customHeight="1">
      <c r="A590" s="39"/>
      <c r="B590" s="40"/>
      <c r="C590" s="227" t="s">
        <v>650</v>
      </c>
      <c r="D590" s="227" t="s">
        <v>174</v>
      </c>
      <c r="E590" s="228" t="s">
        <v>651</v>
      </c>
      <c r="F590" s="229" t="s">
        <v>652</v>
      </c>
      <c r="G590" s="230" t="s">
        <v>177</v>
      </c>
      <c r="H590" s="231">
        <v>26.536000000000001</v>
      </c>
      <c r="I590" s="232"/>
      <c r="J590" s="233">
        <f>ROUND(I590*H590,2)</f>
        <v>0</v>
      </c>
      <c r="K590" s="229" t="s">
        <v>178</v>
      </c>
      <c r="L590" s="45"/>
      <c r="M590" s="234" t="s">
        <v>1</v>
      </c>
      <c r="N590" s="235" t="s">
        <v>41</v>
      </c>
      <c r="O590" s="92"/>
      <c r="P590" s="236">
        <f>O590*H590</f>
        <v>0</v>
      </c>
      <c r="Q590" s="236">
        <v>0</v>
      </c>
      <c r="R590" s="236">
        <f>Q590*H590</f>
        <v>0</v>
      </c>
      <c r="S590" s="236">
        <v>0.13100000000000001</v>
      </c>
      <c r="T590" s="237">
        <f>S590*H590</f>
        <v>3.4762160000000004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8" t="s">
        <v>106</v>
      </c>
      <c r="AT590" s="238" t="s">
        <v>174</v>
      </c>
      <c r="AU590" s="238" t="s">
        <v>85</v>
      </c>
      <c r="AY590" s="18" t="s">
        <v>172</v>
      </c>
      <c r="BE590" s="239">
        <f>IF(N590="základní",J590,0)</f>
        <v>0</v>
      </c>
      <c r="BF590" s="239">
        <f>IF(N590="snížená",J590,0)</f>
        <v>0</v>
      </c>
      <c r="BG590" s="239">
        <f>IF(N590="zákl. přenesená",J590,0)</f>
        <v>0</v>
      </c>
      <c r="BH590" s="239">
        <f>IF(N590="sníž. přenesená",J590,0)</f>
        <v>0</v>
      </c>
      <c r="BI590" s="239">
        <f>IF(N590="nulová",J590,0)</f>
        <v>0</v>
      </c>
      <c r="BJ590" s="18" t="s">
        <v>83</v>
      </c>
      <c r="BK590" s="239">
        <f>ROUND(I590*H590,2)</f>
        <v>0</v>
      </c>
      <c r="BL590" s="18" t="s">
        <v>106</v>
      </c>
      <c r="BM590" s="238" t="s">
        <v>653</v>
      </c>
    </row>
    <row r="591" s="13" customFormat="1">
      <c r="A591" s="13"/>
      <c r="B591" s="240"/>
      <c r="C591" s="241"/>
      <c r="D591" s="242" t="s">
        <v>180</v>
      </c>
      <c r="E591" s="243" t="s">
        <v>1</v>
      </c>
      <c r="F591" s="244" t="s">
        <v>654</v>
      </c>
      <c r="G591" s="241"/>
      <c r="H591" s="243" t="s">
        <v>1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0" t="s">
        <v>180</v>
      </c>
      <c r="AU591" s="250" t="s">
        <v>85</v>
      </c>
      <c r="AV591" s="13" t="s">
        <v>83</v>
      </c>
      <c r="AW591" s="13" t="s">
        <v>33</v>
      </c>
      <c r="AX591" s="13" t="s">
        <v>76</v>
      </c>
      <c r="AY591" s="250" t="s">
        <v>172</v>
      </c>
    </row>
    <row r="592" s="13" customFormat="1">
      <c r="A592" s="13"/>
      <c r="B592" s="240"/>
      <c r="C592" s="241"/>
      <c r="D592" s="242" t="s">
        <v>180</v>
      </c>
      <c r="E592" s="243" t="s">
        <v>1</v>
      </c>
      <c r="F592" s="244" t="s">
        <v>350</v>
      </c>
      <c r="G592" s="241"/>
      <c r="H592" s="243" t="s">
        <v>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0" t="s">
        <v>180</v>
      </c>
      <c r="AU592" s="250" t="s">
        <v>85</v>
      </c>
      <c r="AV592" s="13" t="s">
        <v>83</v>
      </c>
      <c r="AW592" s="13" t="s">
        <v>33</v>
      </c>
      <c r="AX592" s="13" t="s">
        <v>76</v>
      </c>
      <c r="AY592" s="250" t="s">
        <v>172</v>
      </c>
    </row>
    <row r="593" s="14" customFormat="1">
      <c r="A593" s="14"/>
      <c r="B593" s="251"/>
      <c r="C593" s="252"/>
      <c r="D593" s="242" t="s">
        <v>180</v>
      </c>
      <c r="E593" s="253" t="s">
        <v>1</v>
      </c>
      <c r="F593" s="254" t="s">
        <v>655</v>
      </c>
      <c r="G593" s="252"/>
      <c r="H593" s="255">
        <v>15.779</v>
      </c>
      <c r="I593" s="256"/>
      <c r="J593" s="252"/>
      <c r="K593" s="252"/>
      <c r="L593" s="257"/>
      <c r="M593" s="258"/>
      <c r="N593" s="259"/>
      <c r="O593" s="259"/>
      <c r="P593" s="259"/>
      <c r="Q593" s="259"/>
      <c r="R593" s="259"/>
      <c r="S593" s="259"/>
      <c r="T593" s="26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1" t="s">
        <v>180</v>
      </c>
      <c r="AU593" s="261" t="s">
        <v>85</v>
      </c>
      <c r="AV593" s="14" t="s">
        <v>85</v>
      </c>
      <c r="AW593" s="14" t="s">
        <v>33</v>
      </c>
      <c r="AX593" s="14" t="s">
        <v>76</v>
      </c>
      <c r="AY593" s="261" t="s">
        <v>172</v>
      </c>
    </row>
    <row r="594" s="14" customFormat="1">
      <c r="A594" s="14"/>
      <c r="B594" s="251"/>
      <c r="C594" s="252"/>
      <c r="D594" s="242" t="s">
        <v>180</v>
      </c>
      <c r="E594" s="253" t="s">
        <v>1</v>
      </c>
      <c r="F594" s="254" t="s">
        <v>656</v>
      </c>
      <c r="G594" s="252"/>
      <c r="H594" s="255">
        <v>-2.6000000000000001</v>
      </c>
      <c r="I594" s="256"/>
      <c r="J594" s="252"/>
      <c r="K594" s="252"/>
      <c r="L594" s="257"/>
      <c r="M594" s="258"/>
      <c r="N594" s="259"/>
      <c r="O594" s="259"/>
      <c r="P594" s="259"/>
      <c r="Q594" s="259"/>
      <c r="R594" s="259"/>
      <c r="S594" s="259"/>
      <c r="T594" s="260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1" t="s">
        <v>180</v>
      </c>
      <c r="AU594" s="261" t="s">
        <v>85</v>
      </c>
      <c r="AV594" s="14" t="s">
        <v>85</v>
      </c>
      <c r="AW594" s="14" t="s">
        <v>33</v>
      </c>
      <c r="AX594" s="14" t="s">
        <v>76</v>
      </c>
      <c r="AY594" s="261" t="s">
        <v>172</v>
      </c>
    </row>
    <row r="595" s="13" customFormat="1">
      <c r="A595" s="13"/>
      <c r="B595" s="240"/>
      <c r="C595" s="241"/>
      <c r="D595" s="242" t="s">
        <v>180</v>
      </c>
      <c r="E595" s="243" t="s">
        <v>1</v>
      </c>
      <c r="F595" s="244" t="s">
        <v>604</v>
      </c>
      <c r="G595" s="241"/>
      <c r="H595" s="243" t="s">
        <v>1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0" t="s">
        <v>180</v>
      </c>
      <c r="AU595" s="250" t="s">
        <v>85</v>
      </c>
      <c r="AV595" s="13" t="s">
        <v>83</v>
      </c>
      <c r="AW595" s="13" t="s">
        <v>33</v>
      </c>
      <c r="AX595" s="13" t="s">
        <v>76</v>
      </c>
      <c r="AY595" s="250" t="s">
        <v>172</v>
      </c>
    </row>
    <row r="596" s="14" customFormat="1">
      <c r="A596" s="14"/>
      <c r="B596" s="251"/>
      <c r="C596" s="252"/>
      <c r="D596" s="242" t="s">
        <v>180</v>
      </c>
      <c r="E596" s="253" t="s">
        <v>1</v>
      </c>
      <c r="F596" s="254" t="s">
        <v>657</v>
      </c>
      <c r="G596" s="252"/>
      <c r="H596" s="255">
        <v>15.757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1" t="s">
        <v>180</v>
      </c>
      <c r="AU596" s="261" t="s">
        <v>85</v>
      </c>
      <c r="AV596" s="14" t="s">
        <v>85</v>
      </c>
      <c r="AW596" s="14" t="s">
        <v>33</v>
      </c>
      <c r="AX596" s="14" t="s">
        <v>76</v>
      </c>
      <c r="AY596" s="261" t="s">
        <v>172</v>
      </c>
    </row>
    <row r="597" s="14" customFormat="1">
      <c r="A597" s="14"/>
      <c r="B597" s="251"/>
      <c r="C597" s="252"/>
      <c r="D597" s="242" t="s">
        <v>180</v>
      </c>
      <c r="E597" s="253" t="s">
        <v>1</v>
      </c>
      <c r="F597" s="254" t="s">
        <v>658</v>
      </c>
      <c r="G597" s="252"/>
      <c r="H597" s="255">
        <v>-2.3999999999999999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1" t="s">
        <v>180</v>
      </c>
      <c r="AU597" s="261" t="s">
        <v>85</v>
      </c>
      <c r="AV597" s="14" t="s">
        <v>85</v>
      </c>
      <c r="AW597" s="14" t="s">
        <v>33</v>
      </c>
      <c r="AX597" s="14" t="s">
        <v>76</v>
      </c>
      <c r="AY597" s="261" t="s">
        <v>172</v>
      </c>
    </row>
    <row r="598" s="15" customFormat="1">
      <c r="A598" s="15"/>
      <c r="B598" s="262"/>
      <c r="C598" s="263"/>
      <c r="D598" s="242" t="s">
        <v>180</v>
      </c>
      <c r="E598" s="264" t="s">
        <v>1</v>
      </c>
      <c r="F598" s="265" t="s">
        <v>185</v>
      </c>
      <c r="G598" s="263"/>
      <c r="H598" s="266">
        <v>26.536000000000001</v>
      </c>
      <c r="I598" s="267"/>
      <c r="J598" s="263"/>
      <c r="K598" s="263"/>
      <c r="L598" s="268"/>
      <c r="M598" s="269"/>
      <c r="N598" s="270"/>
      <c r="O598" s="270"/>
      <c r="P598" s="270"/>
      <c r="Q598" s="270"/>
      <c r="R598" s="270"/>
      <c r="S598" s="270"/>
      <c r="T598" s="271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2" t="s">
        <v>180</v>
      </c>
      <c r="AU598" s="272" t="s">
        <v>85</v>
      </c>
      <c r="AV598" s="15" t="s">
        <v>106</v>
      </c>
      <c r="AW598" s="15" t="s">
        <v>33</v>
      </c>
      <c r="AX598" s="15" t="s">
        <v>83</v>
      </c>
      <c r="AY598" s="272" t="s">
        <v>172</v>
      </c>
    </row>
    <row r="599" s="2" customFormat="1" ht="49.05" customHeight="1">
      <c r="A599" s="39"/>
      <c r="B599" s="40"/>
      <c r="C599" s="227" t="s">
        <v>659</v>
      </c>
      <c r="D599" s="227" t="s">
        <v>174</v>
      </c>
      <c r="E599" s="228" t="s">
        <v>660</v>
      </c>
      <c r="F599" s="229" t="s">
        <v>661</v>
      </c>
      <c r="G599" s="230" t="s">
        <v>191</v>
      </c>
      <c r="H599" s="231">
        <v>1.2450000000000001</v>
      </c>
      <c r="I599" s="232"/>
      <c r="J599" s="233">
        <f>ROUND(I599*H599,2)</f>
        <v>0</v>
      </c>
      <c r="K599" s="229" t="s">
        <v>178</v>
      </c>
      <c r="L599" s="45"/>
      <c r="M599" s="234" t="s">
        <v>1</v>
      </c>
      <c r="N599" s="235" t="s">
        <v>41</v>
      </c>
      <c r="O599" s="92"/>
      <c r="P599" s="236">
        <f>O599*H599</f>
        <v>0</v>
      </c>
      <c r="Q599" s="236">
        <v>0</v>
      </c>
      <c r="R599" s="236">
        <f>Q599*H599</f>
        <v>0</v>
      </c>
      <c r="S599" s="236">
        <v>1.8</v>
      </c>
      <c r="T599" s="237">
        <f>S599*H599</f>
        <v>2.2410000000000001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8" t="s">
        <v>106</v>
      </c>
      <c r="AT599" s="238" t="s">
        <v>174</v>
      </c>
      <c r="AU599" s="238" t="s">
        <v>85</v>
      </c>
      <c r="AY599" s="18" t="s">
        <v>172</v>
      </c>
      <c r="BE599" s="239">
        <f>IF(N599="základní",J599,0)</f>
        <v>0</v>
      </c>
      <c r="BF599" s="239">
        <f>IF(N599="snížená",J599,0)</f>
        <v>0</v>
      </c>
      <c r="BG599" s="239">
        <f>IF(N599="zákl. přenesená",J599,0)</f>
        <v>0</v>
      </c>
      <c r="BH599" s="239">
        <f>IF(N599="sníž. přenesená",J599,0)</f>
        <v>0</v>
      </c>
      <c r="BI599" s="239">
        <f>IF(N599="nulová",J599,0)</f>
        <v>0</v>
      </c>
      <c r="BJ599" s="18" t="s">
        <v>83</v>
      </c>
      <c r="BK599" s="239">
        <f>ROUND(I599*H599,2)</f>
        <v>0</v>
      </c>
      <c r="BL599" s="18" t="s">
        <v>106</v>
      </c>
      <c r="BM599" s="238" t="s">
        <v>662</v>
      </c>
    </row>
    <row r="600" s="13" customFormat="1">
      <c r="A600" s="13"/>
      <c r="B600" s="240"/>
      <c r="C600" s="241"/>
      <c r="D600" s="242" t="s">
        <v>180</v>
      </c>
      <c r="E600" s="243" t="s">
        <v>1</v>
      </c>
      <c r="F600" s="244" t="s">
        <v>350</v>
      </c>
      <c r="G600" s="241"/>
      <c r="H600" s="243" t="s">
        <v>1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0" t="s">
        <v>180</v>
      </c>
      <c r="AU600" s="250" t="s">
        <v>85</v>
      </c>
      <c r="AV600" s="13" t="s">
        <v>83</v>
      </c>
      <c r="AW600" s="13" t="s">
        <v>33</v>
      </c>
      <c r="AX600" s="13" t="s">
        <v>76</v>
      </c>
      <c r="AY600" s="250" t="s">
        <v>172</v>
      </c>
    </row>
    <row r="601" s="14" customFormat="1">
      <c r="A601" s="14"/>
      <c r="B601" s="251"/>
      <c r="C601" s="252"/>
      <c r="D601" s="242" t="s">
        <v>180</v>
      </c>
      <c r="E601" s="253" t="s">
        <v>1</v>
      </c>
      <c r="F601" s="254" t="s">
        <v>663</v>
      </c>
      <c r="G601" s="252"/>
      <c r="H601" s="255">
        <v>1.2450000000000001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1" t="s">
        <v>180</v>
      </c>
      <c r="AU601" s="261" t="s">
        <v>85</v>
      </c>
      <c r="AV601" s="14" t="s">
        <v>85</v>
      </c>
      <c r="AW601" s="14" t="s">
        <v>33</v>
      </c>
      <c r="AX601" s="14" t="s">
        <v>76</v>
      </c>
      <c r="AY601" s="261" t="s">
        <v>172</v>
      </c>
    </row>
    <row r="602" s="15" customFormat="1">
      <c r="A602" s="15"/>
      <c r="B602" s="262"/>
      <c r="C602" s="263"/>
      <c r="D602" s="242" t="s">
        <v>180</v>
      </c>
      <c r="E602" s="264" t="s">
        <v>1</v>
      </c>
      <c r="F602" s="265" t="s">
        <v>185</v>
      </c>
      <c r="G602" s="263"/>
      <c r="H602" s="266">
        <v>1.2450000000000001</v>
      </c>
      <c r="I602" s="267"/>
      <c r="J602" s="263"/>
      <c r="K602" s="263"/>
      <c r="L602" s="268"/>
      <c r="M602" s="269"/>
      <c r="N602" s="270"/>
      <c r="O602" s="270"/>
      <c r="P602" s="270"/>
      <c r="Q602" s="270"/>
      <c r="R602" s="270"/>
      <c r="S602" s="270"/>
      <c r="T602" s="271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2" t="s">
        <v>180</v>
      </c>
      <c r="AU602" s="272" t="s">
        <v>85</v>
      </c>
      <c r="AV602" s="15" t="s">
        <v>106</v>
      </c>
      <c r="AW602" s="15" t="s">
        <v>33</v>
      </c>
      <c r="AX602" s="15" t="s">
        <v>83</v>
      </c>
      <c r="AY602" s="272" t="s">
        <v>172</v>
      </c>
    </row>
    <row r="603" s="2" customFormat="1" ht="37.8" customHeight="1">
      <c r="A603" s="39"/>
      <c r="B603" s="40"/>
      <c r="C603" s="227" t="s">
        <v>664</v>
      </c>
      <c r="D603" s="227" t="s">
        <v>174</v>
      </c>
      <c r="E603" s="228" t="s">
        <v>665</v>
      </c>
      <c r="F603" s="229" t="s">
        <v>666</v>
      </c>
      <c r="G603" s="230" t="s">
        <v>177</v>
      </c>
      <c r="H603" s="231">
        <v>18.913</v>
      </c>
      <c r="I603" s="232"/>
      <c r="J603" s="233">
        <f>ROUND(I603*H603,2)</f>
        <v>0</v>
      </c>
      <c r="K603" s="229" t="s">
        <v>178</v>
      </c>
      <c r="L603" s="45"/>
      <c r="M603" s="234" t="s">
        <v>1</v>
      </c>
      <c r="N603" s="235" t="s">
        <v>41</v>
      </c>
      <c r="O603" s="92"/>
      <c r="P603" s="236">
        <f>O603*H603</f>
        <v>0</v>
      </c>
      <c r="Q603" s="236">
        <v>0</v>
      </c>
      <c r="R603" s="236">
        <f>Q603*H603</f>
        <v>0</v>
      </c>
      <c r="S603" s="236">
        <v>0.035000000000000003</v>
      </c>
      <c r="T603" s="237">
        <f>S603*H603</f>
        <v>0.66195500000000007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8" t="s">
        <v>106</v>
      </c>
      <c r="AT603" s="238" t="s">
        <v>174</v>
      </c>
      <c r="AU603" s="238" t="s">
        <v>85</v>
      </c>
      <c r="AY603" s="18" t="s">
        <v>172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8" t="s">
        <v>83</v>
      </c>
      <c r="BK603" s="239">
        <f>ROUND(I603*H603,2)</f>
        <v>0</v>
      </c>
      <c r="BL603" s="18" t="s">
        <v>106</v>
      </c>
      <c r="BM603" s="238" t="s">
        <v>667</v>
      </c>
    </row>
    <row r="604" s="13" customFormat="1">
      <c r="A604" s="13"/>
      <c r="B604" s="240"/>
      <c r="C604" s="241"/>
      <c r="D604" s="242" t="s">
        <v>180</v>
      </c>
      <c r="E604" s="243" t="s">
        <v>1</v>
      </c>
      <c r="F604" s="244" t="s">
        <v>350</v>
      </c>
      <c r="G604" s="241"/>
      <c r="H604" s="243" t="s">
        <v>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0" t="s">
        <v>180</v>
      </c>
      <c r="AU604" s="250" t="s">
        <v>85</v>
      </c>
      <c r="AV604" s="13" t="s">
        <v>83</v>
      </c>
      <c r="AW604" s="13" t="s">
        <v>33</v>
      </c>
      <c r="AX604" s="13" t="s">
        <v>76</v>
      </c>
      <c r="AY604" s="250" t="s">
        <v>172</v>
      </c>
    </row>
    <row r="605" s="14" customFormat="1">
      <c r="A605" s="14"/>
      <c r="B605" s="251"/>
      <c r="C605" s="252"/>
      <c r="D605" s="242" t="s">
        <v>180</v>
      </c>
      <c r="E605" s="253" t="s">
        <v>1</v>
      </c>
      <c r="F605" s="254" t="s">
        <v>668</v>
      </c>
      <c r="G605" s="252"/>
      <c r="H605" s="255">
        <v>6.25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1" t="s">
        <v>180</v>
      </c>
      <c r="AU605" s="261" t="s">
        <v>85</v>
      </c>
      <c r="AV605" s="14" t="s">
        <v>85</v>
      </c>
      <c r="AW605" s="14" t="s">
        <v>33</v>
      </c>
      <c r="AX605" s="14" t="s">
        <v>76</v>
      </c>
      <c r="AY605" s="261" t="s">
        <v>172</v>
      </c>
    </row>
    <row r="606" s="13" customFormat="1">
      <c r="A606" s="13"/>
      <c r="B606" s="240"/>
      <c r="C606" s="241"/>
      <c r="D606" s="242" t="s">
        <v>180</v>
      </c>
      <c r="E606" s="243" t="s">
        <v>1</v>
      </c>
      <c r="F606" s="244" t="s">
        <v>350</v>
      </c>
      <c r="G606" s="241"/>
      <c r="H606" s="243" t="s">
        <v>1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0" t="s">
        <v>180</v>
      </c>
      <c r="AU606" s="250" t="s">
        <v>85</v>
      </c>
      <c r="AV606" s="13" t="s">
        <v>83</v>
      </c>
      <c r="AW606" s="13" t="s">
        <v>33</v>
      </c>
      <c r="AX606" s="13" t="s">
        <v>76</v>
      </c>
      <c r="AY606" s="250" t="s">
        <v>172</v>
      </c>
    </row>
    <row r="607" s="13" customFormat="1">
      <c r="A607" s="13"/>
      <c r="B607" s="240"/>
      <c r="C607" s="241"/>
      <c r="D607" s="242" t="s">
        <v>180</v>
      </c>
      <c r="E607" s="243" t="s">
        <v>1</v>
      </c>
      <c r="F607" s="244" t="s">
        <v>669</v>
      </c>
      <c r="G607" s="241"/>
      <c r="H607" s="243" t="s">
        <v>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0" t="s">
        <v>180</v>
      </c>
      <c r="AU607" s="250" t="s">
        <v>85</v>
      </c>
      <c r="AV607" s="13" t="s">
        <v>83</v>
      </c>
      <c r="AW607" s="13" t="s">
        <v>33</v>
      </c>
      <c r="AX607" s="13" t="s">
        <v>76</v>
      </c>
      <c r="AY607" s="250" t="s">
        <v>172</v>
      </c>
    </row>
    <row r="608" s="14" customFormat="1">
      <c r="A608" s="14"/>
      <c r="B608" s="251"/>
      <c r="C608" s="252"/>
      <c r="D608" s="242" t="s">
        <v>180</v>
      </c>
      <c r="E608" s="253" t="s">
        <v>1</v>
      </c>
      <c r="F608" s="254" t="s">
        <v>670</v>
      </c>
      <c r="G608" s="252"/>
      <c r="H608" s="255">
        <v>-3.1240000000000001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1" t="s">
        <v>180</v>
      </c>
      <c r="AU608" s="261" t="s">
        <v>85</v>
      </c>
      <c r="AV608" s="14" t="s">
        <v>85</v>
      </c>
      <c r="AW608" s="14" t="s">
        <v>33</v>
      </c>
      <c r="AX608" s="14" t="s">
        <v>76</v>
      </c>
      <c r="AY608" s="261" t="s">
        <v>172</v>
      </c>
    </row>
    <row r="609" s="13" customFormat="1">
      <c r="A609" s="13"/>
      <c r="B609" s="240"/>
      <c r="C609" s="241"/>
      <c r="D609" s="242" t="s">
        <v>180</v>
      </c>
      <c r="E609" s="243" t="s">
        <v>1</v>
      </c>
      <c r="F609" s="244" t="s">
        <v>604</v>
      </c>
      <c r="G609" s="241"/>
      <c r="H609" s="243" t="s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0" t="s">
        <v>180</v>
      </c>
      <c r="AU609" s="250" t="s">
        <v>85</v>
      </c>
      <c r="AV609" s="13" t="s">
        <v>83</v>
      </c>
      <c r="AW609" s="13" t="s">
        <v>33</v>
      </c>
      <c r="AX609" s="13" t="s">
        <v>76</v>
      </c>
      <c r="AY609" s="250" t="s">
        <v>172</v>
      </c>
    </row>
    <row r="610" s="14" customFormat="1">
      <c r="A610" s="14"/>
      <c r="B610" s="251"/>
      <c r="C610" s="252"/>
      <c r="D610" s="242" t="s">
        <v>180</v>
      </c>
      <c r="E610" s="253" t="s">
        <v>1</v>
      </c>
      <c r="F610" s="254" t="s">
        <v>671</v>
      </c>
      <c r="G610" s="252"/>
      <c r="H610" s="255">
        <v>10.237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1" t="s">
        <v>180</v>
      </c>
      <c r="AU610" s="261" t="s">
        <v>85</v>
      </c>
      <c r="AV610" s="14" t="s">
        <v>85</v>
      </c>
      <c r="AW610" s="14" t="s">
        <v>33</v>
      </c>
      <c r="AX610" s="14" t="s">
        <v>76</v>
      </c>
      <c r="AY610" s="261" t="s">
        <v>172</v>
      </c>
    </row>
    <row r="611" s="14" customFormat="1">
      <c r="A611" s="14"/>
      <c r="B611" s="251"/>
      <c r="C611" s="252"/>
      <c r="D611" s="242" t="s">
        <v>180</v>
      </c>
      <c r="E611" s="253" t="s">
        <v>1</v>
      </c>
      <c r="F611" s="254" t="s">
        <v>672</v>
      </c>
      <c r="G611" s="252"/>
      <c r="H611" s="255">
        <v>5.5499999999999998</v>
      </c>
      <c r="I611" s="256"/>
      <c r="J611" s="252"/>
      <c r="K611" s="252"/>
      <c r="L611" s="257"/>
      <c r="M611" s="258"/>
      <c r="N611" s="259"/>
      <c r="O611" s="259"/>
      <c r="P611" s="259"/>
      <c r="Q611" s="259"/>
      <c r="R611" s="259"/>
      <c r="S611" s="259"/>
      <c r="T611" s="260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1" t="s">
        <v>180</v>
      </c>
      <c r="AU611" s="261" t="s">
        <v>85</v>
      </c>
      <c r="AV611" s="14" t="s">
        <v>85</v>
      </c>
      <c r="AW611" s="14" t="s">
        <v>33</v>
      </c>
      <c r="AX611" s="14" t="s">
        <v>76</v>
      </c>
      <c r="AY611" s="261" t="s">
        <v>172</v>
      </c>
    </row>
    <row r="612" s="15" customFormat="1">
      <c r="A612" s="15"/>
      <c r="B612" s="262"/>
      <c r="C612" s="263"/>
      <c r="D612" s="242" t="s">
        <v>180</v>
      </c>
      <c r="E612" s="264" t="s">
        <v>1</v>
      </c>
      <c r="F612" s="265" t="s">
        <v>185</v>
      </c>
      <c r="G612" s="263"/>
      <c r="H612" s="266">
        <v>18.913</v>
      </c>
      <c r="I612" s="267"/>
      <c r="J612" s="263"/>
      <c r="K612" s="263"/>
      <c r="L612" s="268"/>
      <c r="M612" s="269"/>
      <c r="N612" s="270"/>
      <c r="O612" s="270"/>
      <c r="P612" s="270"/>
      <c r="Q612" s="270"/>
      <c r="R612" s="270"/>
      <c r="S612" s="270"/>
      <c r="T612" s="271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2" t="s">
        <v>180</v>
      </c>
      <c r="AU612" s="272" t="s">
        <v>85</v>
      </c>
      <c r="AV612" s="15" t="s">
        <v>106</v>
      </c>
      <c r="AW612" s="15" t="s">
        <v>33</v>
      </c>
      <c r="AX612" s="15" t="s">
        <v>83</v>
      </c>
      <c r="AY612" s="272" t="s">
        <v>172</v>
      </c>
    </row>
    <row r="613" s="2" customFormat="1" ht="49.05" customHeight="1">
      <c r="A613" s="39"/>
      <c r="B613" s="40"/>
      <c r="C613" s="227" t="s">
        <v>673</v>
      </c>
      <c r="D613" s="227" t="s">
        <v>174</v>
      </c>
      <c r="E613" s="228" t="s">
        <v>674</v>
      </c>
      <c r="F613" s="229" t="s">
        <v>675</v>
      </c>
      <c r="G613" s="230" t="s">
        <v>177</v>
      </c>
      <c r="H613" s="231">
        <v>0.22400000000000001</v>
      </c>
      <c r="I613" s="232"/>
      <c r="J613" s="233">
        <f>ROUND(I613*H613,2)</f>
        <v>0</v>
      </c>
      <c r="K613" s="229" t="s">
        <v>178</v>
      </c>
      <c r="L613" s="45"/>
      <c r="M613" s="234" t="s">
        <v>1</v>
      </c>
      <c r="N613" s="235" t="s">
        <v>41</v>
      </c>
      <c r="O613" s="92"/>
      <c r="P613" s="236">
        <f>O613*H613</f>
        <v>0</v>
      </c>
      <c r="Q613" s="236">
        <v>0</v>
      </c>
      <c r="R613" s="236">
        <f>Q613*H613</f>
        <v>0</v>
      </c>
      <c r="S613" s="236">
        <v>0.54500000000000004</v>
      </c>
      <c r="T613" s="237">
        <f>S613*H613</f>
        <v>0.12208000000000001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8" t="s">
        <v>106</v>
      </c>
      <c r="AT613" s="238" t="s">
        <v>174</v>
      </c>
      <c r="AU613" s="238" t="s">
        <v>85</v>
      </c>
      <c r="AY613" s="18" t="s">
        <v>172</v>
      </c>
      <c r="BE613" s="239">
        <f>IF(N613="základní",J613,0)</f>
        <v>0</v>
      </c>
      <c r="BF613" s="239">
        <f>IF(N613="snížená",J613,0)</f>
        <v>0</v>
      </c>
      <c r="BG613" s="239">
        <f>IF(N613="zákl. přenesená",J613,0)</f>
        <v>0</v>
      </c>
      <c r="BH613" s="239">
        <f>IF(N613="sníž. přenesená",J613,0)</f>
        <v>0</v>
      </c>
      <c r="BI613" s="239">
        <f>IF(N613="nulová",J613,0)</f>
        <v>0</v>
      </c>
      <c r="BJ613" s="18" t="s">
        <v>83</v>
      </c>
      <c r="BK613" s="239">
        <f>ROUND(I613*H613,2)</f>
        <v>0</v>
      </c>
      <c r="BL613" s="18" t="s">
        <v>106</v>
      </c>
      <c r="BM613" s="238" t="s">
        <v>676</v>
      </c>
    </row>
    <row r="614" s="13" customFormat="1">
      <c r="A614" s="13"/>
      <c r="B614" s="240"/>
      <c r="C614" s="241"/>
      <c r="D614" s="242" t="s">
        <v>180</v>
      </c>
      <c r="E614" s="243" t="s">
        <v>1</v>
      </c>
      <c r="F614" s="244" t="s">
        <v>350</v>
      </c>
      <c r="G614" s="241"/>
      <c r="H614" s="243" t="s">
        <v>1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0" t="s">
        <v>180</v>
      </c>
      <c r="AU614" s="250" t="s">
        <v>85</v>
      </c>
      <c r="AV614" s="13" t="s">
        <v>83</v>
      </c>
      <c r="AW614" s="13" t="s">
        <v>33</v>
      </c>
      <c r="AX614" s="13" t="s">
        <v>76</v>
      </c>
      <c r="AY614" s="250" t="s">
        <v>172</v>
      </c>
    </row>
    <row r="615" s="14" customFormat="1">
      <c r="A615" s="14"/>
      <c r="B615" s="251"/>
      <c r="C615" s="252"/>
      <c r="D615" s="242" t="s">
        <v>180</v>
      </c>
      <c r="E615" s="253" t="s">
        <v>1</v>
      </c>
      <c r="F615" s="254" t="s">
        <v>677</v>
      </c>
      <c r="G615" s="252"/>
      <c r="H615" s="255">
        <v>0.22400000000000001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1" t="s">
        <v>180</v>
      </c>
      <c r="AU615" s="261" t="s">
        <v>85</v>
      </c>
      <c r="AV615" s="14" t="s">
        <v>85</v>
      </c>
      <c r="AW615" s="14" t="s">
        <v>33</v>
      </c>
      <c r="AX615" s="14" t="s">
        <v>76</v>
      </c>
      <c r="AY615" s="261" t="s">
        <v>172</v>
      </c>
    </row>
    <row r="616" s="15" customFormat="1">
      <c r="A616" s="15"/>
      <c r="B616" s="262"/>
      <c r="C616" s="263"/>
      <c r="D616" s="242" t="s">
        <v>180</v>
      </c>
      <c r="E616" s="264" t="s">
        <v>1</v>
      </c>
      <c r="F616" s="265" t="s">
        <v>185</v>
      </c>
      <c r="G616" s="263"/>
      <c r="H616" s="266">
        <v>0.22400000000000001</v>
      </c>
      <c r="I616" s="267"/>
      <c r="J616" s="263"/>
      <c r="K616" s="263"/>
      <c r="L616" s="268"/>
      <c r="M616" s="269"/>
      <c r="N616" s="270"/>
      <c r="O616" s="270"/>
      <c r="P616" s="270"/>
      <c r="Q616" s="270"/>
      <c r="R616" s="270"/>
      <c r="S616" s="270"/>
      <c r="T616" s="271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72" t="s">
        <v>180</v>
      </c>
      <c r="AU616" s="272" t="s">
        <v>85</v>
      </c>
      <c r="AV616" s="15" t="s">
        <v>106</v>
      </c>
      <c r="AW616" s="15" t="s">
        <v>33</v>
      </c>
      <c r="AX616" s="15" t="s">
        <v>83</v>
      </c>
      <c r="AY616" s="272" t="s">
        <v>172</v>
      </c>
    </row>
    <row r="617" s="2" customFormat="1" ht="37.8" customHeight="1">
      <c r="A617" s="39"/>
      <c r="B617" s="40"/>
      <c r="C617" s="227" t="s">
        <v>678</v>
      </c>
      <c r="D617" s="227" t="s">
        <v>174</v>
      </c>
      <c r="E617" s="228" t="s">
        <v>679</v>
      </c>
      <c r="F617" s="229" t="s">
        <v>680</v>
      </c>
      <c r="G617" s="230" t="s">
        <v>177</v>
      </c>
      <c r="H617" s="231">
        <v>1.8919999999999999</v>
      </c>
      <c r="I617" s="232"/>
      <c r="J617" s="233">
        <f>ROUND(I617*H617,2)</f>
        <v>0</v>
      </c>
      <c r="K617" s="229" t="s">
        <v>178</v>
      </c>
      <c r="L617" s="45"/>
      <c r="M617" s="234" t="s">
        <v>1</v>
      </c>
      <c r="N617" s="235" t="s">
        <v>41</v>
      </c>
      <c r="O617" s="92"/>
      <c r="P617" s="236">
        <f>O617*H617</f>
        <v>0</v>
      </c>
      <c r="Q617" s="236">
        <v>0</v>
      </c>
      <c r="R617" s="236">
        <f>Q617*H617</f>
        <v>0</v>
      </c>
      <c r="S617" s="236">
        <v>0.074999999999999997</v>
      </c>
      <c r="T617" s="237">
        <f>S617*H617</f>
        <v>0.1419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38" t="s">
        <v>106</v>
      </c>
      <c r="AT617" s="238" t="s">
        <v>174</v>
      </c>
      <c r="AU617" s="238" t="s">
        <v>85</v>
      </c>
      <c r="AY617" s="18" t="s">
        <v>172</v>
      </c>
      <c r="BE617" s="239">
        <f>IF(N617="základní",J617,0)</f>
        <v>0</v>
      </c>
      <c r="BF617" s="239">
        <f>IF(N617="snížená",J617,0)</f>
        <v>0</v>
      </c>
      <c r="BG617" s="239">
        <f>IF(N617="zákl. přenesená",J617,0)</f>
        <v>0</v>
      </c>
      <c r="BH617" s="239">
        <f>IF(N617="sníž. přenesená",J617,0)</f>
        <v>0</v>
      </c>
      <c r="BI617" s="239">
        <f>IF(N617="nulová",J617,0)</f>
        <v>0</v>
      </c>
      <c r="BJ617" s="18" t="s">
        <v>83</v>
      </c>
      <c r="BK617" s="239">
        <f>ROUND(I617*H617,2)</f>
        <v>0</v>
      </c>
      <c r="BL617" s="18" t="s">
        <v>106</v>
      </c>
      <c r="BM617" s="238" t="s">
        <v>681</v>
      </c>
    </row>
    <row r="618" s="13" customFormat="1">
      <c r="A618" s="13"/>
      <c r="B618" s="240"/>
      <c r="C618" s="241"/>
      <c r="D618" s="242" t="s">
        <v>180</v>
      </c>
      <c r="E618" s="243" t="s">
        <v>1</v>
      </c>
      <c r="F618" s="244" t="s">
        <v>350</v>
      </c>
      <c r="G618" s="241"/>
      <c r="H618" s="243" t="s">
        <v>1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0" t="s">
        <v>180</v>
      </c>
      <c r="AU618" s="250" t="s">
        <v>85</v>
      </c>
      <c r="AV618" s="13" t="s">
        <v>83</v>
      </c>
      <c r="AW618" s="13" t="s">
        <v>33</v>
      </c>
      <c r="AX618" s="13" t="s">
        <v>76</v>
      </c>
      <c r="AY618" s="250" t="s">
        <v>172</v>
      </c>
    </row>
    <row r="619" s="14" customFormat="1">
      <c r="A619" s="14"/>
      <c r="B619" s="251"/>
      <c r="C619" s="252"/>
      <c r="D619" s="242" t="s">
        <v>180</v>
      </c>
      <c r="E619" s="253" t="s">
        <v>1</v>
      </c>
      <c r="F619" s="254" t="s">
        <v>682</v>
      </c>
      <c r="G619" s="252"/>
      <c r="H619" s="255">
        <v>1.5529999999999999</v>
      </c>
      <c r="I619" s="256"/>
      <c r="J619" s="252"/>
      <c r="K619" s="252"/>
      <c r="L619" s="257"/>
      <c r="M619" s="258"/>
      <c r="N619" s="259"/>
      <c r="O619" s="259"/>
      <c r="P619" s="259"/>
      <c r="Q619" s="259"/>
      <c r="R619" s="259"/>
      <c r="S619" s="259"/>
      <c r="T619" s="260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1" t="s">
        <v>180</v>
      </c>
      <c r="AU619" s="261" t="s">
        <v>85</v>
      </c>
      <c r="AV619" s="14" t="s">
        <v>85</v>
      </c>
      <c r="AW619" s="14" t="s">
        <v>33</v>
      </c>
      <c r="AX619" s="14" t="s">
        <v>76</v>
      </c>
      <c r="AY619" s="261" t="s">
        <v>172</v>
      </c>
    </row>
    <row r="620" s="13" customFormat="1">
      <c r="A620" s="13"/>
      <c r="B620" s="240"/>
      <c r="C620" s="241"/>
      <c r="D620" s="242" t="s">
        <v>180</v>
      </c>
      <c r="E620" s="243" t="s">
        <v>1</v>
      </c>
      <c r="F620" s="244" t="s">
        <v>604</v>
      </c>
      <c r="G620" s="241"/>
      <c r="H620" s="243" t="s">
        <v>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0" t="s">
        <v>180</v>
      </c>
      <c r="AU620" s="250" t="s">
        <v>85</v>
      </c>
      <c r="AV620" s="13" t="s">
        <v>83</v>
      </c>
      <c r="AW620" s="13" t="s">
        <v>33</v>
      </c>
      <c r="AX620" s="13" t="s">
        <v>76</v>
      </c>
      <c r="AY620" s="250" t="s">
        <v>172</v>
      </c>
    </row>
    <row r="621" s="14" customFormat="1">
      <c r="A621" s="14"/>
      <c r="B621" s="251"/>
      <c r="C621" s="252"/>
      <c r="D621" s="242" t="s">
        <v>180</v>
      </c>
      <c r="E621" s="253" t="s">
        <v>1</v>
      </c>
      <c r="F621" s="254" t="s">
        <v>683</v>
      </c>
      <c r="G621" s="252"/>
      <c r="H621" s="255">
        <v>0.33900000000000002</v>
      </c>
      <c r="I621" s="256"/>
      <c r="J621" s="252"/>
      <c r="K621" s="252"/>
      <c r="L621" s="257"/>
      <c r="M621" s="258"/>
      <c r="N621" s="259"/>
      <c r="O621" s="259"/>
      <c r="P621" s="259"/>
      <c r="Q621" s="259"/>
      <c r="R621" s="259"/>
      <c r="S621" s="259"/>
      <c r="T621" s="260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1" t="s">
        <v>180</v>
      </c>
      <c r="AU621" s="261" t="s">
        <v>85</v>
      </c>
      <c r="AV621" s="14" t="s">
        <v>85</v>
      </c>
      <c r="AW621" s="14" t="s">
        <v>33</v>
      </c>
      <c r="AX621" s="14" t="s">
        <v>76</v>
      </c>
      <c r="AY621" s="261" t="s">
        <v>172</v>
      </c>
    </row>
    <row r="622" s="15" customFormat="1">
      <c r="A622" s="15"/>
      <c r="B622" s="262"/>
      <c r="C622" s="263"/>
      <c r="D622" s="242" t="s">
        <v>180</v>
      </c>
      <c r="E622" s="264" t="s">
        <v>1</v>
      </c>
      <c r="F622" s="265" t="s">
        <v>185</v>
      </c>
      <c r="G622" s="263"/>
      <c r="H622" s="266">
        <v>1.8919999999999999</v>
      </c>
      <c r="I622" s="267"/>
      <c r="J622" s="263"/>
      <c r="K622" s="263"/>
      <c r="L622" s="268"/>
      <c r="M622" s="269"/>
      <c r="N622" s="270"/>
      <c r="O622" s="270"/>
      <c r="P622" s="270"/>
      <c r="Q622" s="270"/>
      <c r="R622" s="270"/>
      <c r="S622" s="270"/>
      <c r="T622" s="271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2" t="s">
        <v>180</v>
      </c>
      <c r="AU622" s="272" t="s">
        <v>85</v>
      </c>
      <c r="AV622" s="15" t="s">
        <v>106</v>
      </c>
      <c r="AW622" s="15" t="s">
        <v>33</v>
      </c>
      <c r="AX622" s="15" t="s">
        <v>83</v>
      </c>
      <c r="AY622" s="272" t="s">
        <v>172</v>
      </c>
    </row>
    <row r="623" s="2" customFormat="1" ht="37.8" customHeight="1">
      <c r="A623" s="39"/>
      <c r="B623" s="40"/>
      <c r="C623" s="227" t="s">
        <v>684</v>
      </c>
      <c r="D623" s="227" t="s">
        <v>174</v>
      </c>
      <c r="E623" s="228" t="s">
        <v>685</v>
      </c>
      <c r="F623" s="229" t="s">
        <v>686</v>
      </c>
      <c r="G623" s="230" t="s">
        <v>177</v>
      </c>
      <c r="H623" s="231">
        <v>4.8600000000000003</v>
      </c>
      <c r="I623" s="232"/>
      <c r="J623" s="233">
        <f>ROUND(I623*H623,2)</f>
        <v>0</v>
      </c>
      <c r="K623" s="229" t="s">
        <v>178</v>
      </c>
      <c r="L623" s="45"/>
      <c r="M623" s="234" t="s">
        <v>1</v>
      </c>
      <c r="N623" s="235" t="s">
        <v>41</v>
      </c>
      <c r="O623" s="92"/>
      <c r="P623" s="236">
        <f>O623*H623</f>
        <v>0</v>
      </c>
      <c r="Q623" s="236">
        <v>0</v>
      </c>
      <c r="R623" s="236">
        <f>Q623*H623</f>
        <v>0</v>
      </c>
      <c r="S623" s="236">
        <v>0.062</v>
      </c>
      <c r="T623" s="237">
        <f>S623*H623</f>
        <v>0.30132000000000003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8" t="s">
        <v>106</v>
      </c>
      <c r="AT623" s="238" t="s">
        <v>174</v>
      </c>
      <c r="AU623" s="238" t="s">
        <v>85</v>
      </c>
      <c r="AY623" s="18" t="s">
        <v>172</v>
      </c>
      <c r="BE623" s="239">
        <f>IF(N623="základní",J623,0)</f>
        <v>0</v>
      </c>
      <c r="BF623" s="239">
        <f>IF(N623="snížená",J623,0)</f>
        <v>0</v>
      </c>
      <c r="BG623" s="239">
        <f>IF(N623="zákl. přenesená",J623,0)</f>
        <v>0</v>
      </c>
      <c r="BH623" s="239">
        <f>IF(N623="sníž. přenesená",J623,0)</f>
        <v>0</v>
      </c>
      <c r="BI623" s="239">
        <f>IF(N623="nulová",J623,0)</f>
        <v>0</v>
      </c>
      <c r="BJ623" s="18" t="s">
        <v>83</v>
      </c>
      <c r="BK623" s="239">
        <f>ROUND(I623*H623,2)</f>
        <v>0</v>
      </c>
      <c r="BL623" s="18" t="s">
        <v>106</v>
      </c>
      <c r="BM623" s="238" t="s">
        <v>687</v>
      </c>
    </row>
    <row r="624" s="13" customFormat="1">
      <c r="A624" s="13"/>
      <c r="B624" s="240"/>
      <c r="C624" s="241"/>
      <c r="D624" s="242" t="s">
        <v>180</v>
      </c>
      <c r="E624" s="243" t="s">
        <v>1</v>
      </c>
      <c r="F624" s="244" t="s">
        <v>350</v>
      </c>
      <c r="G624" s="241"/>
      <c r="H624" s="243" t="s">
        <v>1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0" t="s">
        <v>180</v>
      </c>
      <c r="AU624" s="250" t="s">
        <v>85</v>
      </c>
      <c r="AV624" s="13" t="s">
        <v>83</v>
      </c>
      <c r="AW624" s="13" t="s">
        <v>33</v>
      </c>
      <c r="AX624" s="13" t="s">
        <v>76</v>
      </c>
      <c r="AY624" s="250" t="s">
        <v>172</v>
      </c>
    </row>
    <row r="625" s="14" customFormat="1">
      <c r="A625" s="14"/>
      <c r="B625" s="251"/>
      <c r="C625" s="252"/>
      <c r="D625" s="242" t="s">
        <v>180</v>
      </c>
      <c r="E625" s="253" t="s">
        <v>1</v>
      </c>
      <c r="F625" s="254" t="s">
        <v>688</v>
      </c>
      <c r="G625" s="252"/>
      <c r="H625" s="255">
        <v>2.1600000000000001</v>
      </c>
      <c r="I625" s="256"/>
      <c r="J625" s="252"/>
      <c r="K625" s="252"/>
      <c r="L625" s="257"/>
      <c r="M625" s="258"/>
      <c r="N625" s="259"/>
      <c r="O625" s="259"/>
      <c r="P625" s="259"/>
      <c r="Q625" s="259"/>
      <c r="R625" s="259"/>
      <c r="S625" s="259"/>
      <c r="T625" s="26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1" t="s">
        <v>180</v>
      </c>
      <c r="AU625" s="261" t="s">
        <v>85</v>
      </c>
      <c r="AV625" s="14" t="s">
        <v>85</v>
      </c>
      <c r="AW625" s="14" t="s">
        <v>33</v>
      </c>
      <c r="AX625" s="14" t="s">
        <v>76</v>
      </c>
      <c r="AY625" s="261" t="s">
        <v>172</v>
      </c>
    </row>
    <row r="626" s="13" customFormat="1">
      <c r="A626" s="13"/>
      <c r="B626" s="240"/>
      <c r="C626" s="241"/>
      <c r="D626" s="242" t="s">
        <v>180</v>
      </c>
      <c r="E626" s="243" t="s">
        <v>1</v>
      </c>
      <c r="F626" s="244" t="s">
        <v>604</v>
      </c>
      <c r="G626" s="241"/>
      <c r="H626" s="243" t="s">
        <v>1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0" t="s">
        <v>180</v>
      </c>
      <c r="AU626" s="250" t="s">
        <v>85</v>
      </c>
      <c r="AV626" s="13" t="s">
        <v>83</v>
      </c>
      <c r="AW626" s="13" t="s">
        <v>33</v>
      </c>
      <c r="AX626" s="13" t="s">
        <v>76</v>
      </c>
      <c r="AY626" s="250" t="s">
        <v>172</v>
      </c>
    </row>
    <row r="627" s="14" customFormat="1">
      <c r="A627" s="14"/>
      <c r="B627" s="251"/>
      <c r="C627" s="252"/>
      <c r="D627" s="242" t="s">
        <v>180</v>
      </c>
      <c r="E627" s="253" t="s">
        <v>1</v>
      </c>
      <c r="F627" s="254" t="s">
        <v>689</v>
      </c>
      <c r="G627" s="252"/>
      <c r="H627" s="255">
        <v>2.7000000000000002</v>
      </c>
      <c r="I627" s="256"/>
      <c r="J627" s="252"/>
      <c r="K627" s="252"/>
      <c r="L627" s="257"/>
      <c r="M627" s="258"/>
      <c r="N627" s="259"/>
      <c r="O627" s="259"/>
      <c r="P627" s="259"/>
      <c r="Q627" s="259"/>
      <c r="R627" s="259"/>
      <c r="S627" s="259"/>
      <c r="T627" s="26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1" t="s">
        <v>180</v>
      </c>
      <c r="AU627" s="261" t="s">
        <v>85</v>
      </c>
      <c r="AV627" s="14" t="s">
        <v>85</v>
      </c>
      <c r="AW627" s="14" t="s">
        <v>33</v>
      </c>
      <c r="AX627" s="14" t="s">
        <v>76</v>
      </c>
      <c r="AY627" s="261" t="s">
        <v>172</v>
      </c>
    </row>
    <row r="628" s="15" customFormat="1">
      <c r="A628" s="15"/>
      <c r="B628" s="262"/>
      <c r="C628" s="263"/>
      <c r="D628" s="242" t="s">
        <v>180</v>
      </c>
      <c r="E628" s="264" t="s">
        <v>1</v>
      </c>
      <c r="F628" s="265" t="s">
        <v>185</v>
      </c>
      <c r="G628" s="263"/>
      <c r="H628" s="266">
        <v>4.8600000000000003</v>
      </c>
      <c r="I628" s="267"/>
      <c r="J628" s="263"/>
      <c r="K628" s="263"/>
      <c r="L628" s="268"/>
      <c r="M628" s="269"/>
      <c r="N628" s="270"/>
      <c r="O628" s="270"/>
      <c r="P628" s="270"/>
      <c r="Q628" s="270"/>
      <c r="R628" s="270"/>
      <c r="S628" s="270"/>
      <c r="T628" s="271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2" t="s">
        <v>180</v>
      </c>
      <c r="AU628" s="272" t="s">
        <v>85</v>
      </c>
      <c r="AV628" s="15" t="s">
        <v>106</v>
      </c>
      <c r="AW628" s="15" t="s">
        <v>33</v>
      </c>
      <c r="AX628" s="15" t="s">
        <v>83</v>
      </c>
      <c r="AY628" s="272" t="s">
        <v>172</v>
      </c>
    </row>
    <row r="629" s="2" customFormat="1" ht="37.8" customHeight="1">
      <c r="A629" s="39"/>
      <c r="B629" s="40"/>
      <c r="C629" s="227" t="s">
        <v>690</v>
      </c>
      <c r="D629" s="227" t="s">
        <v>174</v>
      </c>
      <c r="E629" s="228" t="s">
        <v>691</v>
      </c>
      <c r="F629" s="229" t="s">
        <v>692</v>
      </c>
      <c r="G629" s="230" t="s">
        <v>177</v>
      </c>
      <c r="H629" s="231">
        <v>23.251999999999999</v>
      </c>
      <c r="I629" s="232"/>
      <c r="J629" s="233">
        <f>ROUND(I629*H629,2)</f>
        <v>0</v>
      </c>
      <c r="K629" s="229" t="s">
        <v>178</v>
      </c>
      <c r="L629" s="45"/>
      <c r="M629" s="234" t="s">
        <v>1</v>
      </c>
      <c r="N629" s="235" t="s">
        <v>41</v>
      </c>
      <c r="O629" s="92"/>
      <c r="P629" s="236">
        <f>O629*H629</f>
        <v>0</v>
      </c>
      <c r="Q629" s="236">
        <v>0</v>
      </c>
      <c r="R629" s="236">
        <f>Q629*H629</f>
        <v>0</v>
      </c>
      <c r="S629" s="236">
        <v>0.034000000000000002</v>
      </c>
      <c r="T629" s="237">
        <f>S629*H629</f>
        <v>0.79056800000000005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8" t="s">
        <v>106</v>
      </c>
      <c r="AT629" s="238" t="s">
        <v>174</v>
      </c>
      <c r="AU629" s="238" t="s">
        <v>85</v>
      </c>
      <c r="AY629" s="18" t="s">
        <v>172</v>
      </c>
      <c r="BE629" s="239">
        <f>IF(N629="základní",J629,0)</f>
        <v>0</v>
      </c>
      <c r="BF629" s="239">
        <f>IF(N629="snížená",J629,0)</f>
        <v>0</v>
      </c>
      <c r="BG629" s="239">
        <f>IF(N629="zákl. přenesená",J629,0)</f>
        <v>0</v>
      </c>
      <c r="BH629" s="239">
        <f>IF(N629="sníž. přenesená",J629,0)</f>
        <v>0</v>
      </c>
      <c r="BI629" s="239">
        <f>IF(N629="nulová",J629,0)</f>
        <v>0</v>
      </c>
      <c r="BJ629" s="18" t="s">
        <v>83</v>
      </c>
      <c r="BK629" s="239">
        <f>ROUND(I629*H629,2)</f>
        <v>0</v>
      </c>
      <c r="BL629" s="18" t="s">
        <v>106</v>
      </c>
      <c r="BM629" s="238" t="s">
        <v>693</v>
      </c>
    </row>
    <row r="630" s="13" customFormat="1">
      <c r="A630" s="13"/>
      <c r="B630" s="240"/>
      <c r="C630" s="241"/>
      <c r="D630" s="242" t="s">
        <v>180</v>
      </c>
      <c r="E630" s="243" t="s">
        <v>1</v>
      </c>
      <c r="F630" s="244" t="s">
        <v>350</v>
      </c>
      <c r="G630" s="241"/>
      <c r="H630" s="243" t="s">
        <v>1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0" t="s">
        <v>180</v>
      </c>
      <c r="AU630" s="250" t="s">
        <v>85</v>
      </c>
      <c r="AV630" s="13" t="s">
        <v>83</v>
      </c>
      <c r="AW630" s="13" t="s">
        <v>33</v>
      </c>
      <c r="AX630" s="13" t="s">
        <v>76</v>
      </c>
      <c r="AY630" s="250" t="s">
        <v>172</v>
      </c>
    </row>
    <row r="631" s="14" customFormat="1">
      <c r="A631" s="14"/>
      <c r="B631" s="251"/>
      <c r="C631" s="252"/>
      <c r="D631" s="242" t="s">
        <v>180</v>
      </c>
      <c r="E631" s="253" t="s">
        <v>1</v>
      </c>
      <c r="F631" s="254" t="s">
        <v>694</v>
      </c>
      <c r="G631" s="252"/>
      <c r="H631" s="255">
        <v>4.4400000000000004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1" t="s">
        <v>180</v>
      </c>
      <c r="AU631" s="261" t="s">
        <v>85</v>
      </c>
      <c r="AV631" s="14" t="s">
        <v>85</v>
      </c>
      <c r="AW631" s="14" t="s">
        <v>33</v>
      </c>
      <c r="AX631" s="14" t="s">
        <v>76</v>
      </c>
      <c r="AY631" s="261" t="s">
        <v>172</v>
      </c>
    </row>
    <row r="632" s="14" customFormat="1">
      <c r="A632" s="14"/>
      <c r="B632" s="251"/>
      <c r="C632" s="252"/>
      <c r="D632" s="242" t="s">
        <v>180</v>
      </c>
      <c r="E632" s="253" t="s">
        <v>1</v>
      </c>
      <c r="F632" s="254" t="s">
        <v>695</v>
      </c>
      <c r="G632" s="252"/>
      <c r="H632" s="255">
        <v>2.8220000000000001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1" t="s">
        <v>180</v>
      </c>
      <c r="AU632" s="261" t="s">
        <v>85</v>
      </c>
      <c r="AV632" s="14" t="s">
        <v>85</v>
      </c>
      <c r="AW632" s="14" t="s">
        <v>33</v>
      </c>
      <c r="AX632" s="14" t="s">
        <v>76</v>
      </c>
      <c r="AY632" s="261" t="s">
        <v>172</v>
      </c>
    </row>
    <row r="633" s="13" customFormat="1">
      <c r="A633" s="13"/>
      <c r="B633" s="240"/>
      <c r="C633" s="241"/>
      <c r="D633" s="242" t="s">
        <v>180</v>
      </c>
      <c r="E633" s="243" t="s">
        <v>1</v>
      </c>
      <c r="F633" s="244" t="s">
        <v>604</v>
      </c>
      <c r="G633" s="241"/>
      <c r="H633" s="243" t="s">
        <v>1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0" t="s">
        <v>180</v>
      </c>
      <c r="AU633" s="250" t="s">
        <v>85</v>
      </c>
      <c r="AV633" s="13" t="s">
        <v>83</v>
      </c>
      <c r="AW633" s="13" t="s">
        <v>33</v>
      </c>
      <c r="AX633" s="13" t="s">
        <v>76</v>
      </c>
      <c r="AY633" s="250" t="s">
        <v>172</v>
      </c>
    </row>
    <row r="634" s="14" customFormat="1">
      <c r="A634" s="14"/>
      <c r="B634" s="251"/>
      <c r="C634" s="252"/>
      <c r="D634" s="242" t="s">
        <v>180</v>
      </c>
      <c r="E634" s="253" t="s">
        <v>1</v>
      </c>
      <c r="F634" s="254" t="s">
        <v>696</v>
      </c>
      <c r="G634" s="252"/>
      <c r="H634" s="255">
        <v>15.99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180</v>
      </c>
      <c r="AU634" s="261" t="s">
        <v>85</v>
      </c>
      <c r="AV634" s="14" t="s">
        <v>85</v>
      </c>
      <c r="AW634" s="14" t="s">
        <v>33</v>
      </c>
      <c r="AX634" s="14" t="s">
        <v>76</v>
      </c>
      <c r="AY634" s="261" t="s">
        <v>172</v>
      </c>
    </row>
    <row r="635" s="15" customFormat="1">
      <c r="A635" s="15"/>
      <c r="B635" s="262"/>
      <c r="C635" s="263"/>
      <c r="D635" s="242" t="s">
        <v>180</v>
      </c>
      <c r="E635" s="264" t="s">
        <v>1</v>
      </c>
      <c r="F635" s="265" t="s">
        <v>185</v>
      </c>
      <c r="G635" s="263"/>
      <c r="H635" s="266">
        <v>23.251999999999999</v>
      </c>
      <c r="I635" s="267"/>
      <c r="J635" s="263"/>
      <c r="K635" s="263"/>
      <c r="L635" s="268"/>
      <c r="M635" s="269"/>
      <c r="N635" s="270"/>
      <c r="O635" s="270"/>
      <c r="P635" s="270"/>
      <c r="Q635" s="270"/>
      <c r="R635" s="270"/>
      <c r="S635" s="270"/>
      <c r="T635" s="271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72" t="s">
        <v>180</v>
      </c>
      <c r="AU635" s="272" t="s">
        <v>85</v>
      </c>
      <c r="AV635" s="15" t="s">
        <v>106</v>
      </c>
      <c r="AW635" s="15" t="s">
        <v>33</v>
      </c>
      <c r="AX635" s="15" t="s">
        <v>83</v>
      </c>
      <c r="AY635" s="272" t="s">
        <v>172</v>
      </c>
    </row>
    <row r="636" s="2" customFormat="1" ht="37.8" customHeight="1">
      <c r="A636" s="39"/>
      <c r="B636" s="40"/>
      <c r="C636" s="227" t="s">
        <v>697</v>
      </c>
      <c r="D636" s="227" t="s">
        <v>174</v>
      </c>
      <c r="E636" s="228" t="s">
        <v>698</v>
      </c>
      <c r="F636" s="229" t="s">
        <v>699</v>
      </c>
      <c r="G636" s="230" t="s">
        <v>177</v>
      </c>
      <c r="H636" s="231">
        <v>8.0690000000000008</v>
      </c>
      <c r="I636" s="232"/>
      <c r="J636" s="233">
        <f>ROUND(I636*H636,2)</f>
        <v>0</v>
      </c>
      <c r="K636" s="229" t="s">
        <v>178</v>
      </c>
      <c r="L636" s="45"/>
      <c r="M636" s="234" t="s">
        <v>1</v>
      </c>
      <c r="N636" s="235" t="s">
        <v>41</v>
      </c>
      <c r="O636" s="92"/>
      <c r="P636" s="236">
        <f>O636*H636</f>
        <v>0</v>
      </c>
      <c r="Q636" s="236">
        <v>0</v>
      </c>
      <c r="R636" s="236">
        <f>Q636*H636</f>
        <v>0</v>
      </c>
      <c r="S636" s="236">
        <v>0.067000000000000004</v>
      </c>
      <c r="T636" s="237">
        <f>S636*H636</f>
        <v>0.54062300000000008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8" t="s">
        <v>106</v>
      </c>
      <c r="AT636" s="238" t="s">
        <v>174</v>
      </c>
      <c r="AU636" s="238" t="s">
        <v>85</v>
      </c>
      <c r="AY636" s="18" t="s">
        <v>172</v>
      </c>
      <c r="BE636" s="239">
        <f>IF(N636="základní",J636,0)</f>
        <v>0</v>
      </c>
      <c r="BF636" s="239">
        <f>IF(N636="snížená",J636,0)</f>
        <v>0</v>
      </c>
      <c r="BG636" s="239">
        <f>IF(N636="zákl. přenesená",J636,0)</f>
        <v>0</v>
      </c>
      <c r="BH636" s="239">
        <f>IF(N636="sníž. přenesená",J636,0)</f>
        <v>0</v>
      </c>
      <c r="BI636" s="239">
        <f>IF(N636="nulová",J636,0)</f>
        <v>0</v>
      </c>
      <c r="BJ636" s="18" t="s">
        <v>83</v>
      </c>
      <c r="BK636" s="239">
        <f>ROUND(I636*H636,2)</f>
        <v>0</v>
      </c>
      <c r="BL636" s="18" t="s">
        <v>106</v>
      </c>
      <c r="BM636" s="238" t="s">
        <v>700</v>
      </c>
    </row>
    <row r="637" s="13" customFormat="1">
      <c r="A637" s="13"/>
      <c r="B637" s="240"/>
      <c r="C637" s="241"/>
      <c r="D637" s="242" t="s">
        <v>180</v>
      </c>
      <c r="E637" s="243" t="s">
        <v>1</v>
      </c>
      <c r="F637" s="244" t="s">
        <v>350</v>
      </c>
      <c r="G637" s="241"/>
      <c r="H637" s="243" t="s">
        <v>1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0" t="s">
        <v>180</v>
      </c>
      <c r="AU637" s="250" t="s">
        <v>85</v>
      </c>
      <c r="AV637" s="13" t="s">
        <v>83</v>
      </c>
      <c r="AW637" s="13" t="s">
        <v>33</v>
      </c>
      <c r="AX637" s="13" t="s">
        <v>76</v>
      </c>
      <c r="AY637" s="250" t="s">
        <v>172</v>
      </c>
    </row>
    <row r="638" s="14" customFormat="1">
      <c r="A638" s="14"/>
      <c r="B638" s="251"/>
      <c r="C638" s="252"/>
      <c r="D638" s="242" t="s">
        <v>180</v>
      </c>
      <c r="E638" s="253" t="s">
        <v>1</v>
      </c>
      <c r="F638" s="254" t="s">
        <v>701</v>
      </c>
      <c r="G638" s="252"/>
      <c r="H638" s="255">
        <v>2.919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1" t="s">
        <v>180</v>
      </c>
      <c r="AU638" s="261" t="s">
        <v>85</v>
      </c>
      <c r="AV638" s="14" t="s">
        <v>85</v>
      </c>
      <c r="AW638" s="14" t="s">
        <v>33</v>
      </c>
      <c r="AX638" s="14" t="s">
        <v>76</v>
      </c>
      <c r="AY638" s="261" t="s">
        <v>172</v>
      </c>
    </row>
    <row r="639" s="14" customFormat="1">
      <c r="A639" s="14"/>
      <c r="B639" s="251"/>
      <c r="C639" s="252"/>
      <c r="D639" s="242" t="s">
        <v>180</v>
      </c>
      <c r="E639" s="253" t="s">
        <v>1</v>
      </c>
      <c r="F639" s="254" t="s">
        <v>702</v>
      </c>
      <c r="G639" s="252"/>
      <c r="H639" s="255">
        <v>2.75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1" t="s">
        <v>180</v>
      </c>
      <c r="AU639" s="261" t="s">
        <v>85</v>
      </c>
      <c r="AV639" s="14" t="s">
        <v>85</v>
      </c>
      <c r="AW639" s="14" t="s">
        <v>33</v>
      </c>
      <c r="AX639" s="14" t="s">
        <v>76</v>
      </c>
      <c r="AY639" s="261" t="s">
        <v>172</v>
      </c>
    </row>
    <row r="640" s="13" customFormat="1">
      <c r="A640" s="13"/>
      <c r="B640" s="240"/>
      <c r="C640" s="241"/>
      <c r="D640" s="242" t="s">
        <v>180</v>
      </c>
      <c r="E640" s="243" t="s">
        <v>1</v>
      </c>
      <c r="F640" s="244" t="s">
        <v>604</v>
      </c>
      <c r="G640" s="241"/>
      <c r="H640" s="243" t="s">
        <v>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0" t="s">
        <v>180</v>
      </c>
      <c r="AU640" s="250" t="s">
        <v>85</v>
      </c>
      <c r="AV640" s="13" t="s">
        <v>83</v>
      </c>
      <c r="AW640" s="13" t="s">
        <v>33</v>
      </c>
      <c r="AX640" s="13" t="s">
        <v>76</v>
      </c>
      <c r="AY640" s="250" t="s">
        <v>172</v>
      </c>
    </row>
    <row r="641" s="14" customFormat="1">
      <c r="A641" s="14"/>
      <c r="B641" s="251"/>
      <c r="C641" s="252"/>
      <c r="D641" s="242" t="s">
        <v>180</v>
      </c>
      <c r="E641" s="253" t="s">
        <v>1</v>
      </c>
      <c r="F641" s="254" t="s">
        <v>703</v>
      </c>
      <c r="G641" s="252"/>
      <c r="H641" s="255">
        <v>2.3999999999999999</v>
      </c>
      <c r="I641" s="256"/>
      <c r="J641" s="252"/>
      <c r="K641" s="252"/>
      <c r="L641" s="257"/>
      <c r="M641" s="258"/>
      <c r="N641" s="259"/>
      <c r="O641" s="259"/>
      <c r="P641" s="259"/>
      <c r="Q641" s="259"/>
      <c r="R641" s="259"/>
      <c r="S641" s="259"/>
      <c r="T641" s="260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1" t="s">
        <v>180</v>
      </c>
      <c r="AU641" s="261" t="s">
        <v>85</v>
      </c>
      <c r="AV641" s="14" t="s">
        <v>85</v>
      </c>
      <c r="AW641" s="14" t="s">
        <v>33</v>
      </c>
      <c r="AX641" s="14" t="s">
        <v>76</v>
      </c>
      <c r="AY641" s="261" t="s">
        <v>172</v>
      </c>
    </row>
    <row r="642" s="15" customFormat="1">
      <c r="A642" s="15"/>
      <c r="B642" s="262"/>
      <c r="C642" s="263"/>
      <c r="D642" s="242" t="s">
        <v>180</v>
      </c>
      <c r="E642" s="264" t="s">
        <v>1</v>
      </c>
      <c r="F642" s="265" t="s">
        <v>185</v>
      </c>
      <c r="G642" s="263"/>
      <c r="H642" s="266">
        <v>8.0690000000000008</v>
      </c>
      <c r="I642" s="267"/>
      <c r="J642" s="263"/>
      <c r="K642" s="263"/>
      <c r="L642" s="268"/>
      <c r="M642" s="269"/>
      <c r="N642" s="270"/>
      <c r="O642" s="270"/>
      <c r="P642" s="270"/>
      <c r="Q642" s="270"/>
      <c r="R642" s="270"/>
      <c r="S642" s="270"/>
      <c r="T642" s="271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72" t="s">
        <v>180</v>
      </c>
      <c r="AU642" s="272" t="s">
        <v>85</v>
      </c>
      <c r="AV642" s="15" t="s">
        <v>106</v>
      </c>
      <c r="AW642" s="15" t="s">
        <v>33</v>
      </c>
      <c r="AX642" s="15" t="s">
        <v>83</v>
      </c>
      <c r="AY642" s="272" t="s">
        <v>172</v>
      </c>
    </row>
    <row r="643" s="2" customFormat="1" ht="37.8" customHeight="1">
      <c r="A643" s="39"/>
      <c r="B643" s="40"/>
      <c r="C643" s="227" t="s">
        <v>704</v>
      </c>
      <c r="D643" s="227" t="s">
        <v>174</v>
      </c>
      <c r="E643" s="228" t="s">
        <v>705</v>
      </c>
      <c r="F643" s="229" t="s">
        <v>706</v>
      </c>
      <c r="G643" s="230" t="s">
        <v>177</v>
      </c>
      <c r="H643" s="231">
        <v>5.0999999999999996</v>
      </c>
      <c r="I643" s="232"/>
      <c r="J643" s="233">
        <f>ROUND(I643*H643,2)</f>
        <v>0</v>
      </c>
      <c r="K643" s="229" t="s">
        <v>178</v>
      </c>
      <c r="L643" s="45"/>
      <c r="M643" s="234" t="s">
        <v>1</v>
      </c>
      <c r="N643" s="235" t="s">
        <v>41</v>
      </c>
      <c r="O643" s="92"/>
      <c r="P643" s="236">
        <f>O643*H643</f>
        <v>0</v>
      </c>
      <c r="Q643" s="236">
        <v>0</v>
      </c>
      <c r="R643" s="236">
        <f>Q643*H643</f>
        <v>0</v>
      </c>
      <c r="S643" s="236">
        <v>0.041000000000000002</v>
      </c>
      <c r="T643" s="237">
        <f>S643*H643</f>
        <v>0.20910000000000001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8" t="s">
        <v>106</v>
      </c>
      <c r="AT643" s="238" t="s">
        <v>174</v>
      </c>
      <c r="AU643" s="238" t="s">
        <v>85</v>
      </c>
      <c r="AY643" s="18" t="s">
        <v>172</v>
      </c>
      <c r="BE643" s="239">
        <f>IF(N643="základní",J643,0)</f>
        <v>0</v>
      </c>
      <c r="BF643" s="239">
        <f>IF(N643="snížená",J643,0)</f>
        <v>0</v>
      </c>
      <c r="BG643" s="239">
        <f>IF(N643="zákl. přenesená",J643,0)</f>
        <v>0</v>
      </c>
      <c r="BH643" s="239">
        <f>IF(N643="sníž. přenesená",J643,0)</f>
        <v>0</v>
      </c>
      <c r="BI643" s="239">
        <f>IF(N643="nulová",J643,0)</f>
        <v>0</v>
      </c>
      <c r="BJ643" s="18" t="s">
        <v>83</v>
      </c>
      <c r="BK643" s="239">
        <f>ROUND(I643*H643,2)</f>
        <v>0</v>
      </c>
      <c r="BL643" s="18" t="s">
        <v>106</v>
      </c>
      <c r="BM643" s="238" t="s">
        <v>707</v>
      </c>
    </row>
    <row r="644" s="13" customFormat="1">
      <c r="A644" s="13"/>
      <c r="B644" s="240"/>
      <c r="C644" s="241"/>
      <c r="D644" s="242" t="s">
        <v>180</v>
      </c>
      <c r="E644" s="243" t="s">
        <v>1</v>
      </c>
      <c r="F644" s="244" t="s">
        <v>350</v>
      </c>
      <c r="G644" s="241"/>
      <c r="H644" s="243" t="s">
        <v>1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0" t="s">
        <v>180</v>
      </c>
      <c r="AU644" s="250" t="s">
        <v>85</v>
      </c>
      <c r="AV644" s="13" t="s">
        <v>83</v>
      </c>
      <c r="AW644" s="13" t="s">
        <v>33</v>
      </c>
      <c r="AX644" s="13" t="s">
        <v>76</v>
      </c>
      <c r="AY644" s="250" t="s">
        <v>172</v>
      </c>
    </row>
    <row r="645" s="14" customFormat="1">
      <c r="A645" s="14"/>
      <c r="B645" s="251"/>
      <c r="C645" s="252"/>
      <c r="D645" s="242" t="s">
        <v>180</v>
      </c>
      <c r="E645" s="253" t="s">
        <v>1</v>
      </c>
      <c r="F645" s="254" t="s">
        <v>708</v>
      </c>
      <c r="G645" s="252"/>
      <c r="H645" s="255">
        <v>5.0999999999999996</v>
      </c>
      <c r="I645" s="256"/>
      <c r="J645" s="252"/>
      <c r="K645" s="252"/>
      <c r="L645" s="257"/>
      <c r="M645" s="258"/>
      <c r="N645" s="259"/>
      <c r="O645" s="259"/>
      <c r="P645" s="259"/>
      <c r="Q645" s="259"/>
      <c r="R645" s="259"/>
      <c r="S645" s="259"/>
      <c r="T645" s="26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1" t="s">
        <v>180</v>
      </c>
      <c r="AU645" s="261" t="s">
        <v>85</v>
      </c>
      <c r="AV645" s="14" t="s">
        <v>85</v>
      </c>
      <c r="AW645" s="14" t="s">
        <v>33</v>
      </c>
      <c r="AX645" s="14" t="s">
        <v>76</v>
      </c>
      <c r="AY645" s="261" t="s">
        <v>172</v>
      </c>
    </row>
    <row r="646" s="15" customFormat="1">
      <c r="A646" s="15"/>
      <c r="B646" s="262"/>
      <c r="C646" s="263"/>
      <c r="D646" s="242" t="s">
        <v>180</v>
      </c>
      <c r="E646" s="264" t="s">
        <v>1</v>
      </c>
      <c r="F646" s="265" t="s">
        <v>185</v>
      </c>
      <c r="G646" s="263"/>
      <c r="H646" s="266">
        <v>5.0999999999999996</v>
      </c>
      <c r="I646" s="267"/>
      <c r="J646" s="263"/>
      <c r="K646" s="263"/>
      <c r="L646" s="268"/>
      <c r="M646" s="269"/>
      <c r="N646" s="270"/>
      <c r="O646" s="270"/>
      <c r="P646" s="270"/>
      <c r="Q646" s="270"/>
      <c r="R646" s="270"/>
      <c r="S646" s="270"/>
      <c r="T646" s="271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72" t="s">
        <v>180</v>
      </c>
      <c r="AU646" s="272" t="s">
        <v>85</v>
      </c>
      <c r="AV646" s="15" t="s">
        <v>106</v>
      </c>
      <c r="AW646" s="15" t="s">
        <v>33</v>
      </c>
      <c r="AX646" s="15" t="s">
        <v>83</v>
      </c>
      <c r="AY646" s="272" t="s">
        <v>172</v>
      </c>
    </row>
    <row r="647" s="2" customFormat="1" ht="37.8" customHeight="1">
      <c r="A647" s="39"/>
      <c r="B647" s="40"/>
      <c r="C647" s="227" t="s">
        <v>709</v>
      </c>
      <c r="D647" s="227" t="s">
        <v>174</v>
      </c>
      <c r="E647" s="228" t="s">
        <v>710</v>
      </c>
      <c r="F647" s="229" t="s">
        <v>711</v>
      </c>
      <c r="G647" s="230" t="s">
        <v>177</v>
      </c>
      <c r="H647" s="231">
        <v>2.5720000000000001</v>
      </c>
      <c r="I647" s="232"/>
      <c r="J647" s="233">
        <f>ROUND(I647*H647,2)</f>
        <v>0</v>
      </c>
      <c r="K647" s="229" t="s">
        <v>178</v>
      </c>
      <c r="L647" s="45"/>
      <c r="M647" s="234" t="s">
        <v>1</v>
      </c>
      <c r="N647" s="235" t="s">
        <v>41</v>
      </c>
      <c r="O647" s="92"/>
      <c r="P647" s="236">
        <f>O647*H647</f>
        <v>0</v>
      </c>
      <c r="Q647" s="236">
        <v>0</v>
      </c>
      <c r="R647" s="236">
        <f>Q647*H647</f>
        <v>0</v>
      </c>
      <c r="S647" s="236">
        <v>0.034000000000000002</v>
      </c>
      <c r="T647" s="237">
        <f>S647*H647</f>
        <v>0.087448000000000012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8" t="s">
        <v>106</v>
      </c>
      <c r="AT647" s="238" t="s">
        <v>174</v>
      </c>
      <c r="AU647" s="238" t="s">
        <v>85</v>
      </c>
      <c r="AY647" s="18" t="s">
        <v>172</v>
      </c>
      <c r="BE647" s="239">
        <f>IF(N647="základní",J647,0)</f>
        <v>0</v>
      </c>
      <c r="BF647" s="239">
        <f>IF(N647="snížená",J647,0)</f>
        <v>0</v>
      </c>
      <c r="BG647" s="239">
        <f>IF(N647="zákl. přenesená",J647,0)</f>
        <v>0</v>
      </c>
      <c r="BH647" s="239">
        <f>IF(N647="sníž. přenesená",J647,0)</f>
        <v>0</v>
      </c>
      <c r="BI647" s="239">
        <f>IF(N647="nulová",J647,0)</f>
        <v>0</v>
      </c>
      <c r="BJ647" s="18" t="s">
        <v>83</v>
      </c>
      <c r="BK647" s="239">
        <f>ROUND(I647*H647,2)</f>
        <v>0</v>
      </c>
      <c r="BL647" s="18" t="s">
        <v>106</v>
      </c>
      <c r="BM647" s="238" t="s">
        <v>712</v>
      </c>
    </row>
    <row r="648" s="13" customFormat="1">
      <c r="A648" s="13"/>
      <c r="B648" s="240"/>
      <c r="C648" s="241"/>
      <c r="D648" s="242" t="s">
        <v>180</v>
      </c>
      <c r="E648" s="243" t="s">
        <v>1</v>
      </c>
      <c r="F648" s="244" t="s">
        <v>276</v>
      </c>
      <c r="G648" s="241"/>
      <c r="H648" s="243" t="s">
        <v>1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0" t="s">
        <v>180</v>
      </c>
      <c r="AU648" s="250" t="s">
        <v>85</v>
      </c>
      <c r="AV648" s="13" t="s">
        <v>83</v>
      </c>
      <c r="AW648" s="13" t="s">
        <v>33</v>
      </c>
      <c r="AX648" s="13" t="s">
        <v>76</v>
      </c>
      <c r="AY648" s="250" t="s">
        <v>172</v>
      </c>
    </row>
    <row r="649" s="14" customFormat="1">
      <c r="A649" s="14"/>
      <c r="B649" s="251"/>
      <c r="C649" s="252"/>
      <c r="D649" s="242" t="s">
        <v>180</v>
      </c>
      <c r="E649" s="253" t="s">
        <v>1</v>
      </c>
      <c r="F649" s="254" t="s">
        <v>713</v>
      </c>
      <c r="G649" s="252"/>
      <c r="H649" s="255">
        <v>2.5720000000000001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1" t="s">
        <v>180</v>
      </c>
      <c r="AU649" s="261" t="s">
        <v>85</v>
      </c>
      <c r="AV649" s="14" t="s">
        <v>85</v>
      </c>
      <c r="AW649" s="14" t="s">
        <v>33</v>
      </c>
      <c r="AX649" s="14" t="s">
        <v>76</v>
      </c>
      <c r="AY649" s="261" t="s">
        <v>172</v>
      </c>
    </row>
    <row r="650" s="15" customFormat="1">
      <c r="A650" s="15"/>
      <c r="B650" s="262"/>
      <c r="C650" s="263"/>
      <c r="D650" s="242" t="s">
        <v>180</v>
      </c>
      <c r="E650" s="264" t="s">
        <v>1</v>
      </c>
      <c r="F650" s="265" t="s">
        <v>185</v>
      </c>
      <c r="G650" s="263"/>
      <c r="H650" s="266">
        <v>2.5720000000000001</v>
      </c>
      <c r="I650" s="267"/>
      <c r="J650" s="263"/>
      <c r="K650" s="263"/>
      <c r="L650" s="268"/>
      <c r="M650" s="269"/>
      <c r="N650" s="270"/>
      <c r="O650" s="270"/>
      <c r="P650" s="270"/>
      <c r="Q650" s="270"/>
      <c r="R650" s="270"/>
      <c r="S650" s="270"/>
      <c r="T650" s="271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2" t="s">
        <v>180</v>
      </c>
      <c r="AU650" s="272" t="s">
        <v>85</v>
      </c>
      <c r="AV650" s="15" t="s">
        <v>106</v>
      </c>
      <c r="AW650" s="15" t="s">
        <v>33</v>
      </c>
      <c r="AX650" s="15" t="s">
        <v>83</v>
      </c>
      <c r="AY650" s="272" t="s">
        <v>172</v>
      </c>
    </row>
    <row r="651" s="2" customFormat="1" ht="37.8" customHeight="1">
      <c r="A651" s="39"/>
      <c r="B651" s="40"/>
      <c r="C651" s="227" t="s">
        <v>714</v>
      </c>
      <c r="D651" s="227" t="s">
        <v>174</v>
      </c>
      <c r="E651" s="228" t="s">
        <v>715</v>
      </c>
      <c r="F651" s="229" t="s">
        <v>716</v>
      </c>
      <c r="G651" s="230" t="s">
        <v>177</v>
      </c>
      <c r="H651" s="231">
        <v>1.875</v>
      </c>
      <c r="I651" s="232"/>
      <c r="J651" s="233">
        <f>ROUND(I651*H651,2)</f>
        <v>0</v>
      </c>
      <c r="K651" s="229" t="s">
        <v>178</v>
      </c>
      <c r="L651" s="45"/>
      <c r="M651" s="234" t="s">
        <v>1</v>
      </c>
      <c r="N651" s="235" t="s">
        <v>41</v>
      </c>
      <c r="O651" s="92"/>
      <c r="P651" s="236">
        <f>O651*H651</f>
        <v>0</v>
      </c>
      <c r="Q651" s="236">
        <v>0</v>
      </c>
      <c r="R651" s="236">
        <f>Q651*H651</f>
        <v>0</v>
      </c>
      <c r="S651" s="236">
        <v>0.088999999999999996</v>
      </c>
      <c r="T651" s="237">
        <f>S651*H651</f>
        <v>0.166875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8" t="s">
        <v>106</v>
      </c>
      <c r="AT651" s="238" t="s">
        <v>174</v>
      </c>
      <c r="AU651" s="238" t="s">
        <v>85</v>
      </c>
      <c r="AY651" s="18" t="s">
        <v>172</v>
      </c>
      <c r="BE651" s="239">
        <f>IF(N651="základní",J651,0)</f>
        <v>0</v>
      </c>
      <c r="BF651" s="239">
        <f>IF(N651="snížená",J651,0)</f>
        <v>0</v>
      </c>
      <c r="BG651" s="239">
        <f>IF(N651="zákl. přenesená",J651,0)</f>
        <v>0</v>
      </c>
      <c r="BH651" s="239">
        <f>IF(N651="sníž. přenesená",J651,0)</f>
        <v>0</v>
      </c>
      <c r="BI651" s="239">
        <f>IF(N651="nulová",J651,0)</f>
        <v>0</v>
      </c>
      <c r="BJ651" s="18" t="s">
        <v>83</v>
      </c>
      <c r="BK651" s="239">
        <f>ROUND(I651*H651,2)</f>
        <v>0</v>
      </c>
      <c r="BL651" s="18" t="s">
        <v>106</v>
      </c>
      <c r="BM651" s="238" t="s">
        <v>717</v>
      </c>
    </row>
    <row r="652" s="13" customFormat="1">
      <c r="A652" s="13"/>
      <c r="B652" s="240"/>
      <c r="C652" s="241"/>
      <c r="D652" s="242" t="s">
        <v>180</v>
      </c>
      <c r="E652" s="243" t="s">
        <v>1</v>
      </c>
      <c r="F652" s="244" t="s">
        <v>276</v>
      </c>
      <c r="G652" s="241"/>
      <c r="H652" s="243" t="s">
        <v>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0" t="s">
        <v>180</v>
      </c>
      <c r="AU652" s="250" t="s">
        <v>85</v>
      </c>
      <c r="AV652" s="13" t="s">
        <v>83</v>
      </c>
      <c r="AW652" s="13" t="s">
        <v>33</v>
      </c>
      <c r="AX652" s="13" t="s">
        <v>76</v>
      </c>
      <c r="AY652" s="250" t="s">
        <v>172</v>
      </c>
    </row>
    <row r="653" s="14" customFormat="1">
      <c r="A653" s="14"/>
      <c r="B653" s="251"/>
      <c r="C653" s="252"/>
      <c r="D653" s="242" t="s">
        <v>180</v>
      </c>
      <c r="E653" s="253" t="s">
        <v>1</v>
      </c>
      <c r="F653" s="254" t="s">
        <v>718</v>
      </c>
      <c r="G653" s="252"/>
      <c r="H653" s="255">
        <v>1.875</v>
      </c>
      <c r="I653" s="256"/>
      <c r="J653" s="252"/>
      <c r="K653" s="252"/>
      <c r="L653" s="257"/>
      <c r="M653" s="258"/>
      <c r="N653" s="259"/>
      <c r="O653" s="259"/>
      <c r="P653" s="259"/>
      <c r="Q653" s="259"/>
      <c r="R653" s="259"/>
      <c r="S653" s="259"/>
      <c r="T653" s="260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1" t="s">
        <v>180</v>
      </c>
      <c r="AU653" s="261" t="s">
        <v>85</v>
      </c>
      <c r="AV653" s="14" t="s">
        <v>85</v>
      </c>
      <c r="AW653" s="14" t="s">
        <v>33</v>
      </c>
      <c r="AX653" s="14" t="s">
        <v>76</v>
      </c>
      <c r="AY653" s="261" t="s">
        <v>172</v>
      </c>
    </row>
    <row r="654" s="15" customFormat="1">
      <c r="A654" s="15"/>
      <c r="B654" s="262"/>
      <c r="C654" s="263"/>
      <c r="D654" s="242" t="s">
        <v>180</v>
      </c>
      <c r="E654" s="264" t="s">
        <v>1</v>
      </c>
      <c r="F654" s="265" t="s">
        <v>185</v>
      </c>
      <c r="G654" s="263"/>
      <c r="H654" s="266">
        <v>1.875</v>
      </c>
      <c r="I654" s="267"/>
      <c r="J654" s="263"/>
      <c r="K654" s="263"/>
      <c r="L654" s="268"/>
      <c r="M654" s="269"/>
      <c r="N654" s="270"/>
      <c r="O654" s="270"/>
      <c r="P654" s="270"/>
      <c r="Q654" s="270"/>
      <c r="R654" s="270"/>
      <c r="S654" s="270"/>
      <c r="T654" s="271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72" t="s">
        <v>180</v>
      </c>
      <c r="AU654" s="272" t="s">
        <v>85</v>
      </c>
      <c r="AV654" s="15" t="s">
        <v>106</v>
      </c>
      <c r="AW654" s="15" t="s">
        <v>33</v>
      </c>
      <c r="AX654" s="15" t="s">
        <v>83</v>
      </c>
      <c r="AY654" s="272" t="s">
        <v>172</v>
      </c>
    </row>
    <row r="655" s="2" customFormat="1" ht="14.4" customHeight="1">
      <c r="A655" s="39"/>
      <c r="B655" s="40"/>
      <c r="C655" s="227" t="s">
        <v>719</v>
      </c>
      <c r="D655" s="227" t="s">
        <v>174</v>
      </c>
      <c r="E655" s="228" t="s">
        <v>720</v>
      </c>
      <c r="F655" s="229" t="s">
        <v>721</v>
      </c>
      <c r="G655" s="230" t="s">
        <v>177</v>
      </c>
      <c r="H655" s="231">
        <v>14.1</v>
      </c>
      <c r="I655" s="232"/>
      <c r="J655" s="233">
        <f>ROUND(I655*H655,2)</f>
        <v>0</v>
      </c>
      <c r="K655" s="229" t="s">
        <v>1</v>
      </c>
      <c r="L655" s="45"/>
      <c r="M655" s="234" t="s">
        <v>1</v>
      </c>
      <c r="N655" s="235" t="s">
        <v>41</v>
      </c>
      <c r="O655" s="92"/>
      <c r="P655" s="236">
        <f>O655*H655</f>
        <v>0</v>
      </c>
      <c r="Q655" s="236">
        <v>0</v>
      </c>
      <c r="R655" s="236">
        <f>Q655*H655</f>
        <v>0</v>
      </c>
      <c r="S655" s="236">
        <v>0.075999999999999998</v>
      </c>
      <c r="T655" s="237">
        <f>S655*H655</f>
        <v>1.0715999999999999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8" t="s">
        <v>106</v>
      </c>
      <c r="AT655" s="238" t="s">
        <v>174</v>
      </c>
      <c r="AU655" s="238" t="s">
        <v>85</v>
      </c>
      <c r="AY655" s="18" t="s">
        <v>172</v>
      </c>
      <c r="BE655" s="239">
        <f>IF(N655="základní",J655,0)</f>
        <v>0</v>
      </c>
      <c r="BF655" s="239">
        <f>IF(N655="snížená",J655,0)</f>
        <v>0</v>
      </c>
      <c r="BG655" s="239">
        <f>IF(N655="zákl. přenesená",J655,0)</f>
        <v>0</v>
      </c>
      <c r="BH655" s="239">
        <f>IF(N655="sníž. přenesená",J655,0)</f>
        <v>0</v>
      </c>
      <c r="BI655" s="239">
        <f>IF(N655="nulová",J655,0)</f>
        <v>0</v>
      </c>
      <c r="BJ655" s="18" t="s">
        <v>83</v>
      </c>
      <c r="BK655" s="239">
        <f>ROUND(I655*H655,2)</f>
        <v>0</v>
      </c>
      <c r="BL655" s="18" t="s">
        <v>106</v>
      </c>
      <c r="BM655" s="238" t="s">
        <v>722</v>
      </c>
    </row>
    <row r="656" s="13" customFormat="1">
      <c r="A656" s="13"/>
      <c r="B656" s="240"/>
      <c r="C656" s="241"/>
      <c r="D656" s="242" t="s">
        <v>180</v>
      </c>
      <c r="E656" s="243" t="s">
        <v>1</v>
      </c>
      <c r="F656" s="244" t="s">
        <v>350</v>
      </c>
      <c r="G656" s="241"/>
      <c r="H656" s="243" t="s">
        <v>1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0" t="s">
        <v>180</v>
      </c>
      <c r="AU656" s="250" t="s">
        <v>85</v>
      </c>
      <c r="AV656" s="13" t="s">
        <v>83</v>
      </c>
      <c r="AW656" s="13" t="s">
        <v>33</v>
      </c>
      <c r="AX656" s="13" t="s">
        <v>76</v>
      </c>
      <c r="AY656" s="250" t="s">
        <v>172</v>
      </c>
    </row>
    <row r="657" s="14" customFormat="1">
      <c r="A657" s="14"/>
      <c r="B657" s="251"/>
      <c r="C657" s="252"/>
      <c r="D657" s="242" t="s">
        <v>180</v>
      </c>
      <c r="E657" s="253" t="s">
        <v>1</v>
      </c>
      <c r="F657" s="254" t="s">
        <v>723</v>
      </c>
      <c r="G657" s="252"/>
      <c r="H657" s="255">
        <v>12.699999999999999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1" t="s">
        <v>180</v>
      </c>
      <c r="AU657" s="261" t="s">
        <v>85</v>
      </c>
      <c r="AV657" s="14" t="s">
        <v>85</v>
      </c>
      <c r="AW657" s="14" t="s">
        <v>33</v>
      </c>
      <c r="AX657" s="14" t="s">
        <v>76</v>
      </c>
      <c r="AY657" s="261" t="s">
        <v>172</v>
      </c>
    </row>
    <row r="658" s="13" customFormat="1">
      <c r="A658" s="13"/>
      <c r="B658" s="240"/>
      <c r="C658" s="241"/>
      <c r="D658" s="242" t="s">
        <v>180</v>
      </c>
      <c r="E658" s="243" t="s">
        <v>1</v>
      </c>
      <c r="F658" s="244" t="s">
        <v>724</v>
      </c>
      <c r="G658" s="241"/>
      <c r="H658" s="243" t="s">
        <v>1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0" t="s">
        <v>180</v>
      </c>
      <c r="AU658" s="250" t="s">
        <v>85</v>
      </c>
      <c r="AV658" s="13" t="s">
        <v>83</v>
      </c>
      <c r="AW658" s="13" t="s">
        <v>33</v>
      </c>
      <c r="AX658" s="13" t="s">
        <v>76</v>
      </c>
      <c r="AY658" s="250" t="s">
        <v>172</v>
      </c>
    </row>
    <row r="659" s="14" customFormat="1">
      <c r="A659" s="14"/>
      <c r="B659" s="251"/>
      <c r="C659" s="252"/>
      <c r="D659" s="242" t="s">
        <v>180</v>
      </c>
      <c r="E659" s="253" t="s">
        <v>1</v>
      </c>
      <c r="F659" s="254" t="s">
        <v>725</v>
      </c>
      <c r="G659" s="252"/>
      <c r="H659" s="255">
        <v>-5.0999999999999996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1" t="s">
        <v>180</v>
      </c>
      <c r="AU659" s="261" t="s">
        <v>85</v>
      </c>
      <c r="AV659" s="14" t="s">
        <v>85</v>
      </c>
      <c r="AW659" s="14" t="s">
        <v>33</v>
      </c>
      <c r="AX659" s="14" t="s">
        <v>76</v>
      </c>
      <c r="AY659" s="261" t="s">
        <v>172</v>
      </c>
    </row>
    <row r="660" s="13" customFormat="1">
      <c r="A660" s="13"/>
      <c r="B660" s="240"/>
      <c r="C660" s="241"/>
      <c r="D660" s="242" t="s">
        <v>180</v>
      </c>
      <c r="E660" s="243" t="s">
        <v>1</v>
      </c>
      <c r="F660" s="244" t="s">
        <v>604</v>
      </c>
      <c r="G660" s="241"/>
      <c r="H660" s="243" t="s">
        <v>1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0" t="s">
        <v>180</v>
      </c>
      <c r="AU660" s="250" t="s">
        <v>85</v>
      </c>
      <c r="AV660" s="13" t="s">
        <v>83</v>
      </c>
      <c r="AW660" s="13" t="s">
        <v>33</v>
      </c>
      <c r="AX660" s="13" t="s">
        <v>76</v>
      </c>
      <c r="AY660" s="250" t="s">
        <v>172</v>
      </c>
    </row>
    <row r="661" s="14" customFormat="1">
      <c r="A661" s="14"/>
      <c r="B661" s="251"/>
      <c r="C661" s="252"/>
      <c r="D661" s="242" t="s">
        <v>180</v>
      </c>
      <c r="E661" s="253" t="s">
        <v>1</v>
      </c>
      <c r="F661" s="254" t="s">
        <v>726</v>
      </c>
      <c r="G661" s="252"/>
      <c r="H661" s="255">
        <v>6.5</v>
      </c>
      <c r="I661" s="256"/>
      <c r="J661" s="252"/>
      <c r="K661" s="252"/>
      <c r="L661" s="257"/>
      <c r="M661" s="258"/>
      <c r="N661" s="259"/>
      <c r="O661" s="259"/>
      <c r="P661" s="259"/>
      <c r="Q661" s="259"/>
      <c r="R661" s="259"/>
      <c r="S661" s="259"/>
      <c r="T661" s="26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1" t="s">
        <v>180</v>
      </c>
      <c r="AU661" s="261" t="s">
        <v>85</v>
      </c>
      <c r="AV661" s="14" t="s">
        <v>85</v>
      </c>
      <c r="AW661" s="14" t="s">
        <v>33</v>
      </c>
      <c r="AX661" s="14" t="s">
        <v>76</v>
      </c>
      <c r="AY661" s="261" t="s">
        <v>172</v>
      </c>
    </row>
    <row r="662" s="15" customFormat="1">
      <c r="A662" s="15"/>
      <c r="B662" s="262"/>
      <c r="C662" s="263"/>
      <c r="D662" s="242" t="s">
        <v>180</v>
      </c>
      <c r="E662" s="264" t="s">
        <v>1</v>
      </c>
      <c r="F662" s="265" t="s">
        <v>185</v>
      </c>
      <c r="G662" s="263"/>
      <c r="H662" s="266">
        <v>14.1</v>
      </c>
      <c r="I662" s="267"/>
      <c r="J662" s="263"/>
      <c r="K662" s="263"/>
      <c r="L662" s="268"/>
      <c r="M662" s="269"/>
      <c r="N662" s="270"/>
      <c r="O662" s="270"/>
      <c r="P662" s="270"/>
      <c r="Q662" s="270"/>
      <c r="R662" s="270"/>
      <c r="S662" s="270"/>
      <c r="T662" s="271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2" t="s">
        <v>180</v>
      </c>
      <c r="AU662" s="272" t="s">
        <v>85</v>
      </c>
      <c r="AV662" s="15" t="s">
        <v>106</v>
      </c>
      <c r="AW662" s="15" t="s">
        <v>33</v>
      </c>
      <c r="AX662" s="15" t="s">
        <v>83</v>
      </c>
      <c r="AY662" s="272" t="s">
        <v>172</v>
      </c>
    </row>
    <row r="663" s="2" customFormat="1" ht="14.4" customHeight="1">
      <c r="A663" s="39"/>
      <c r="B663" s="40"/>
      <c r="C663" s="227" t="s">
        <v>727</v>
      </c>
      <c r="D663" s="227" t="s">
        <v>174</v>
      </c>
      <c r="E663" s="228" t="s">
        <v>728</v>
      </c>
      <c r="F663" s="229" t="s">
        <v>729</v>
      </c>
      <c r="G663" s="230" t="s">
        <v>177</v>
      </c>
      <c r="H663" s="231">
        <v>32.938000000000002</v>
      </c>
      <c r="I663" s="232"/>
      <c r="J663" s="233">
        <f>ROUND(I663*H663,2)</f>
        <v>0</v>
      </c>
      <c r="K663" s="229" t="s">
        <v>1</v>
      </c>
      <c r="L663" s="45"/>
      <c r="M663" s="234" t="s">
        <v>1</v>
      </c>
      <c r="N663" s="235" t="s">
        <v>41</v>
      </c>
      <c r="O663" s="92"/>
      <c r="P663" s="236">
        <f>O663*H663</f>
        <v>0</v>
      </c>
      <c r="Q663" s="236">
        <v>0</v>
      </c>
      <c r="R663" s="236">
        <f>Q663*H663</f>
        <v>0</v>
      </c>
      <c r="S663" s="236">
        <v>0.0060000000000000001</v>
      </c>
      <c r="T663" s="237">
        <f>S663*H663</f>
        <v>0.19762800000000003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8" t="s">
        <v>106</v>
      </c>
      <c r="AT663" s="238" t="s">
        <v>174</v>
      </c>
      <c r="AU663" s="238" t="s">
        <v>85</v>
      </c>
      <c r="AY663" s="18" t="s">
        <v>172</v>
      </c>
      <c r="BE663" s="239">
        <f>IF(N663="základní",J663,0)</f>
        <v>0</v>
      </c>
      <c r="BF663" s="239">
        <f>IF(N663="snížená",J663,0)</f>
        <v>0</v>
      </c>
      <c r="BG663" s="239">
        <f>IF(N663="zákl. přenesená",J663,0)</f>
        <v>0</v>
      </c>
      <c r="BH663" s="239">
        <f>IF(N663="sníž. přenesená",J663,0)</f>
        <v>0</v>
      </c>
      <c r="BI663" s="239">
        <f>IF(N663="nulová",J663,0)</f>
        <v>0</v>
      </c>
      <c r="BJ663" s="18" t="s">
        <v>83</v>
      </c>
      <c r="BK663" s="239">
        <f>ROUND(I663*H663,2)</f>
        <v>0</v>
      </c>
      <c r="BL663" s="18" t="s">
        <v>106</v>
      </c>
      <c r="BM663" s="238" t="s">
        <v>730</v>
      </c>
    </row>
    <row r="664" s="13" customFormat="1">
      <c r="A664" s="13"/>
      <c r="B664" s="240"/>
      <c r="C664" s="241"/>
      <c r="D664" s="242" t="s">
        <v>180</v>
      </c>
      <c r="E664" s="243" t="s">
        <v>1</v>
      </c>
      <c r="F664" s="244" t="s">
        <v>350</v>
      </c>
      <c r="G664" s="241"/>
      <c r="H664" s="243" t="s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0" t="s">
        <v>180</v>
      </c>
      <c r="AU664" s="250" t="s">
        <v>85</v>
      </c>
      <c r="AV664" s="13" t="s">
        <v>83</v>
      </c>
      <c r="AW664" s="13" t="s">
        <v>33</v>
      </c>
      <c r="AX664" s="13" t="s">
        <v>76</v>
      </c>
      <c r="AY664" s="250" t="s">
        <v>172</v>
      </c>
    </row>
    <row r="665" s="14" customFormat="1">
      <c r="A665" s="14"/>
      <c r="B665" s="251"/>
      <c r="C665" s="252"/>
      <c r="D665" s="242" t="s">
        <v>180</v>
      </c>
      <c r="E665" s="253" t="s">
        <v>1</v>
      </c>
      <c r="F665" s="254" t="s">
        <v>731</v>
      </c>
      <c r="G665" s="252"/>
      <c r="H665" s="255">
        <v>12.006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1" t="s">
        <v>180</v>
      </c>
      <c r="AU665" s="261" t="s">
        <v>85</v>
      </c>
      <c r="AV665" s="14" t="s">
        <v>85</v>
      </c>
      <c r="AW665" s="14" t="s">
        <v>33</v>
      </c>
      <c r="AX665" s="14" t="s">
        <v>76</v>
      </c>
      <c r="AY665" s="261" t="s">
        <v>172</v>
      </c>
    </row>
    <row r="666" s="13" customFormat="1">
      <c r="A666" s="13"/>
      <c r="B666" s="240"/>
      <c r="C666" s="241"/>
      <c r="D666" s="242" t="s">
        <v>180</v>
      </c>
      <c r="E666" s="243" t="s">
        <v>1</v>
      </c>
      <c r="F666" s="244" t="s">
        <v>604</v>
      </c>
      <c r="G666" s="241"/>
      <c r="H666" s="243" t="s">
        <v>1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0" t="s">
        <v>180</v>
      </c>
      <c r="AU666" s="250" t="s">
        <v>85</v>
      </c>
      <c r="AV666" s="13" t="s">
        <v>83</v>
      </c>
      <c r="AW666" s="13" t="s">
        <v>33</v>
      </c>
      <c r="AX666" s="13" t="s">
        <v>76</v>
      </c>
      <c r="AY666" s="250" t="s">
        <v>172</v>
      </c>
    </row>
    <row r="667" s="14" customFormat="1">
      <c r="A667" s="14"/>
      <c r="B667" s="251"/>
      <c r="C667" s="252"/>
      <c r="D667" s="242" t="s">
        <v>180</v>
      </c>
      <c r="E667" s="253" t="s">
        <v>1</v>
      </c>
      <c r="F667" s="254" t="s">
        <v>732</v>
      </c>
      <c r="G667" s="252"/>
      <c r="H667" s="255">
        <v>20.931999999999999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1" t="s">
        <v>180</v>
      </c>
      <c r="AU667" s="261" t="s">
        <v>85</v>
      </c>
      <c r="AV667" s="14" t="s">
        <v>85</v>
      </c>
      <c r="AW667" s="14" t="s">
        <v>33</v>
      </c>
      <c r="AX667" s="14" t="s">
        <v>76</v>
      </c>
      <c r="AY667" s="261" t="s">
        <v>172</v>
      </c>
    </row>
    <row r="668" s="15" customFormat="1">
      <c r="A668" s="15"/>
      <c r="B668" s="262"/>
      <c r="C668" s="263"/>
      <c r="D668" s="242" t="s">
        <v>180</v>
      </c>
      <c r="E668" s="264" t="s">
        <v>1</v>
      </c>
      <c r="F668" s="265" t="s">
        <v>185</v>
      </c>
      <c r="G668" s="263"/>
      <c r="H668" s="266">
        <v>32.938000000000002</v>
      </c>
      <c r="I668" s="267"/>
      <c r="J668" s="263"/>
      <c r="K668" s="263"/>
      <c r="L668" s="268"/>
      <c r="M668" s="269"/>
      <c r="N668" s="270"/>
      <c r="O668" s="270"/>
      <c r="P668" s="270"/>
      <c r="Q668" s="270"/>
      <c r="R668" s="270"/>
      <c r="S668" s="270"/>
      <c r="T668" s="271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72" t="s">
        <v>180</v>
      </c>
      <c r="AU668" s="272" t="s">
        <v>85</v>
      </c>
      <c r="AV668" s="15" t="s">
        <v>106</v>
      </c>
      <c r="AW668" s="15" t="s">
        <v>33</v>
      </c>
      <c r="AX668" s="15" t="s">
        <v>83</v>
      </c>
      <c r="AY668" s="272" t="s">
        <v>172</v>
      </c>
    </row>
    <row r="669" s="2" customFormat="1" ht="49.05" customHeight="1">
      <c r="A669" s="39"/>
      <c r="B669" s="40"/>
      <c r="C669" s="227" t="s">
        <v>733</v>
      </c>
      <c r="D669" s="227" t="s">
        <v>174</v>
      </c>
      <c r="E669" s="228" t="s">
        <v>734</v>
      </c>
      <c r="F669" s="229" t="s">
        <v>735</v>
      </c>
      <c r="G669" s="230" t="s">
        <v>191</v>
      </c>
      <c r="H669" s="231">
        <v>0.99099999999999999</v>
      </c>
      <c r="I669" s="232"/>
      <c r="J669" s="233">
        <f>ROUND(I669*H669,2)</f>
        <v>0</v>
      </c>
      <c r="K669" s="229" t="s">
        <v>178</v>
      </c>
      <c r="L669" s="45"/>
      <c r="M669" s="234" t="s">
        <v>1</v>
      </c>
      <c r="N669" s="235" t="s">
        <v>41</v>
      </c>
      <c r="O669" s="92"/>
      <c r="P669" s="236">
        <f>O669*H669</f>
        <v>0</v>
      </c>
      <c r="Q669" s="236">
        <v>0</v>
      </c>
      <c r="R669" s="236">
        <f>Q669*H669</f>
        <v>0</v>
      </c>
      <c r="S669" s="236">
        <v>1.8</v>
      </c>
      <c r="T669" s="237">
        <f>S669*H669</f>
        <v>1.7838000000000001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8" t="s">
        <v>106</v>
      </c>
      <c r="AT669" s="238" t="s">
        <v>174</v>
      </c>
      <c r="AU669" s="238" t="s">
        <v>85</v>
      </c>
      <c r="AY669" s="18" t="s">
        <v>172</v>
      </c>
      <c r="BE669" s="239">
        <f>IF(N669="základní",J669,0)</f>
        <v>0</v>
      </c>
      <c r="BF669" s="239">
        <f>IF(N669="snížená",J669,0)</f>
        <v>0</v>
      </c>
      <c r="BG669" s="239">
        <f>IF(N669="zákl. přenesená",J669,0)</f>
        <v>0</v>
      </c>
      <c r="BH669" s="239">
        <f>IF(N669="sníž. přenesená",J669,0)</f>
        <v>0</v>
      </c>
      <c r="BI669" s="239">
        <f>IF(N669="nulová",J669,0)</f>
        <v>0</v>
      </c>
      <c r="BJ669" s="18" t="s">
        <v>83</v>
      </c>
      <c r="BK669" s="239">
        <f>ROUND(I669*H669,2)</f>
        <v>0</v>
      </c>
      <c r="BL669" s="18" t="s">
        <v>106</v>
      </c>
      <c r="BM669" s="238" t="s">
        <v>736</v>
      </c>
    </row>
    <row r="670" s="13" customFormat="1">
      <c r="A670" s="13"/>
      <c r="B670" s="240"/>
      <c r="C670" s="241"/>
      <c r="D670" s="242" t="s">
        <v>180</v>
      </c>
      <c r="E670" s="243" t="s">
        <v>1</v>
      </c>
      <c r="F670" s="244" t="s">
        <v>350</v>
      </c>
      <c r="G670" s="241"/>
      <c r="H670" s="243" t="s">
        <v>1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0" t="s">
        <v>180</v>
      </c>
      <c r="AU670" s="250" t="s">
        <v>85</v>
      </c>
      <c r="AV670" s="13" t="s">
        <v>83</v>
      </c>
      <c r="AW670" s="13" t="s">
        <v>33</v>
      </c>
      <c r="AX670" s="13" t="s">
        <v>76</v>
      </c>
      <c r="AY670" s="250" t="s">
        <v>172</v>
      </c>
    </row>
    <row r="671" s="14" customFormat="1">
      <c r="A671" s="14"/>
      <c r="B671" s="251"/>
      <c r="C671" s="252"/>
      <c r="D671" s="242" t="s">
        <v>180</v>
      </c>
      <c r="E671" s="253" t="s">
        <v>1</v>
      </c>
      <c r="F671" s="254" t="s">
        <v>737</v>
      </c>
      <c r="G671" s="252"/>
      <c r="H671" s="255">
        <v>0.63200000000000001</v>
      </c>
      <c r="I671" s="256"/>
      <c r="J671" s="252"/>
      <c r="K671" s="252"/>
      <c r="L671" s="257"/>
      <c r="M671" s="258"/>
      <c r="N671" s="259"/>
      <c r="O671" s="259"/>
      <c r="P671" s="259"/>
      <c r="Q671" s="259"/>
      <c r="R671" s="259"/>
      <c r="S671" s="259"/>
      <c r="T671" s="260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1" t="s">
        <v>180</v>
      </c>
      <c r="AU671" s="261" t="s">
        <v>85</v>
      </c>
      <c r="AV671" s="14" t="s">
        <v>85</v>
      </c>
      <c r="AW671" s="14" t="s">
        <v>33</v>
      </c>
      <c r="AX671" s="14" t="s">
        <v>76</v>
      </c>
      <c r="AY671" s="261" t="s">
        <v>172</v>
      </c>
    </row>
    <row r="672" s="14" customFormat="1">
      <c r="A672" s="14"/>
      <c r="B672" s="251"/>
      <c r="C672" s="252"/>
      <c r="D672" s="242" t="s">
        <v>180</v>
      </c>
      <c r="E672" s="253" t="s">
        <v>1</v>
      </c>
      <c r="F672" s="254" t="s">
        <v>738</v>
      </c>
      <c r="G672" s="252"/>
      <c r="H672" s="255">
        <v>0.35899999999999999</v>
      </c>
      <c r="I672" s="256"/>
      <c r="J672" s="252"/>
      <c r="K672" s="252"/>
      <c r="L672" s="257"/>
      <c r="M672" s="258"/>
      <c r="N672" s="259"/>
      <c r="O672" s="259"/>
      <c r="P672" s="259"/>
      <c r="Q672" s="259"/>
      <c r="R672" s="259"/>
      <c r="S672" s="259"/>
      <c r="T672" s="26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61" t="s">
        <v>180</v>
      </c>
      <c r="AU672" s="261" t="s">
        <v>85</v>
      </c>
      <c r="AV672" s="14" t="s">
        <v>85</v>
      </c>
      <c r="AW672" s="14" t="s">
        <v>33</v>
      </c>
      <c r="AX672" s="14" t="s">
        <v>76</v>
      </c>
      <c r="AY672" s="261" t="s">
        <v>172</v>
      </c>
    </row>
    <row r="673" s="15" customFormat="1">
      <c r="A673" s="15"/>
      <c r="B673" s="262"/>
      <c r="C673" s="263"/>
      <c r="D673" s="242" t="s">
        <v>180</v>
      </c>
      <c r="E673" s="264" t="s">
        <v>1</v>
      </c>
      <c r="F673" s="265" t="s">
        <v>185</v>
      </c>
      <c r="G673" s="263"/>
      <c r="H673" s="266">
        <v>0.99099999999999999</v>
      </c>
      <c r="I673" s="267"/>
      <c r="J673" s="263"/>
      <c r="K673" s="263"/>
      <c r="L673" s="268"/>
      <c r="M673" s="269"/>
      <c r="N673" s="270"/>
      <c r="O673" s="270"/>
      <c r="P673" s="270"/>
      <c r="Q673" s="270"/>
      <c r="R673" s="270"/>
      <c r="S673" s="270"/>
      <c r="T673" s="271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72" t="s">
        <v>180</v>
      </c>
      <c r="AU673" s="272" t="s">
        <v>85</v>
      </c>
      <c r="AV673" s="15" t="s">
        <v>106</v>
      </c>
      <c r="AW673" s="15" t="s">
        <v>33</v>
      </c>
      <c r="AX673" s="15" t="s">
        <v>83</v>
      </c>
      <c r="AY673" s="272" t="s">
        <v>172</v>
      </c>
    </row>
    <row r="674" s="2" customFormat="1" ht="49.05" customHeight="1">
      <c r="A674" s="39"/>
      <c r="B674" s="40"/>
      <c r="C674" s="227" t="s">
        <v>739</v>
      </c>
      <c r="D674" s="227" t="s">
        <v>174</v>
      </c>
      <c r="E674" s="228" t="s">
        <v>740</v>
      </c>
      <c r="F674" s="229" t="s">
        <v>741</v>
      </c>
      <c r="G674" s="230" t="s">
        <v>291</v>
      </c>
      <c r="H674" s="231">
        <v>7.0149999999999997</v>
      </c>
      <c r="I674" s="232"/>
      <c r="J674" s="233">
        <f>ROUND(I674*H674,2)</f>
        <v>0</v>
      </c>
      <c r="K674" s="229" t="s">
        <v>178</v>
      </c>
      <c r="L674" s="45"/>
      <c r="M674" s="234" t="s">
        <v>1</v>
      </c>
      <c r="N674" s="235" t="s">
        <v>41</v>
      </c>
      <c r="O674" s="92"/>
      <c r="P674" s="236">
        <f>O674*H674</f>
        <v>0</v>
      </c>
      <c r="Q674" s="236">
        <v>0</v>
      </c>
      <c r="R674" s="236">
        <f>Q674*H674</f>
        <v>0</v>
      </c>
      <c r="S674" s="236">
        <v>0.042000000000000003</v>
      </c>
      <c r="T674" s="237">
        <f>S674*H674</f>
        <v>0.29463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8" t="s">
        <v>106</v>
      </c>
      <c r="AT674" s="238" t="s">
        <v>174</v>
      </c>
      <c r="AU674" s="238" t="s">
        <v>85</v>
      </c>
      <c r="AY674" s="18" t="s">
        <v>172</v>
      </c>
      <c r="BE674" s="239">
        <f>IF(N674="základní",J674,0)</f>
        <v>0</v>
      </c>
      <c r="BF674" s="239">
        <f>IF(N674="snížená",J674,0)</f>
        <v>0</v>
      </c>
      <c r="BG674" s="239">
        <f>IF(N674="zákl. přenesená",J674,0)</f>
        <v>0</v>
      </c>
      <c r="BH674" s="239">
        <f>IF(N674="sníž. přenesená",J674,0)</f>
        <v>0</v>
      </c>
      <c r="BI674" s="239">
        <f>IF(N674="nulová",J674,0)</f>
        <v>0</v>
      </c>
      <c r="BJ674" s="18" t="s">
        <v>83</v>
      </c>
      <c r="BK674" s="239">
        <f>ROUND(I674*H674,2)</f>
        <v>0</v>
      </c>
      <c r="BL674" s="18" t="s">
        <v>106</v>
      </c>
      <c r="BM674" s="238" t="s">
        <v>742</v>
      </c>
    </row>
    <row r="675" s="13" customFormat="1">
      <c r="A675" s="13"/>
      <c r="B675" s="240"/>
      <c r="C675" s="241"/>
      <c r="D675" s="242" t="s">
        <v>180</v>
      </c>
      <c r="E675" s="243" t="s">
        <v>1</v>
      </c>
      <c r="F675" s="244" t="s">
        <v>350</v>
      </c>
      <c r="G675" s="241"/>
      <c r="H675" s="243" t="s">
        <v>1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50" t="s">
        <v>180</v>
      </c>
      <c r="AU675" s="250" t="s">
        <v>85</v>
      </c>
      <c r="AV675" s="13" t="s">
        <v>83</v>
      </c>
      <c r="AW675" s="13" t="s">
        <v>33</v>
      </c>
      <c r="AX675" s="13" t="s">
        <v>76</v>
      </c>
      <c r="AY675" s="250" t="s">
        <v>172</v>
      </c>
    </row>
    <row r="676" s="13" customFormat="1">
      <c r="A676" s="13"/>
      <c r="B676" s="240"/>
      <c r="C676" s="241"/>
      <c r="D676" s="242" t="s">
        <v>180</v>
      </c>
      <c r="E676" s="243" t="s">
        <v>1</v>
      </c>
      <c r="F676" s="244" t="s">
        <v>362</v>
      </c>
      <c r="G676" s="241"/>
      <c r="H676" s="243" t="s">
        <v>1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0" t="s">
        <v>180</v>
      </c>
      <c r="AU676" s="250" t="s">
        <v>85</v>
      </c>
      <c r="AV676" s="13" t="s">
        <v>83</v>
      </c>
      <c r="AW676" s="13" t="s">
        <v>33</v>
      </c>
      <c r="AX676" s="13" t="s">
        <v>76</v>
      </c>
      <c r="AY676" s="250" t="s">
        <v>172</v>
      </c>
    </row>
    <row r="677" s="14" customFormat="1">
      <c r="A677" s="14"/>
      <c r="B677" s="251"/>
      <c r="C677" s="252"/>
      <c r="D677" s="242" t="s">
        <v>180</v>
      </c>
      <c r="E677" s="253" t="s">
        <v>1</v>
      </c>
      <c r="F677" s="254" t="s">
        <v>743</v>
      </c>
      <c r="G677" s="252"/>
      <c r="H677" s="255">
        <v>2.5299999999999998</v>
      </c>
      <c r="I677" s="256"/>
      <c r="J677" s="252"/>
      <c r="K677" s="252"/>
      <c r="L677" s="257"/>
      <c r="M677" s="258"/>
      <c r="N677" s="259"/>
      <c r="O677" s="259"/>
      <c r="P677" s="259"/>
      <c r="Q677" s="259"/>
      <c r="R677" s="259"/>
      <c r="S677" s="259"/>
      <c r="T677" s="26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1" t="s">
        <v>180</v>
      </c>
      <c r="AU677" s="261" t="s">
        <v>85</v>
      </c>
      <c r="AV677" s="14" t="s">
        <v>85</v>
      </c>
      <c r="AW677" s="14" t="s">
        <v>33</v>
      </c>
      <c r="AX677" s="14" t="s">
        <v>76</v>
      </c>
      <c r="AY677" s="261" t="s">
        <v>172</v>
      </c>
    </row>
    <row r="678" s="13" customFormat="1">
      <c r="A678" s="13"/>
      <c r="B678" s="240"/>
      <c r="C678" s="241"/>
      <c r="D678" s="242" t="s">
        <v>180</v>
      </c>
      <c r="E678" s="243" t="s">
        <v>1</v>
      </c>
      <c r="F678" s="244" t="s">
        <v>351</v>
      </c>
      <c r="G678" s="241"/>
      <c r="H678" s="243" t="s">
        <v>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0" t="s">
        <v>180</v>
      </c>
      <c r="AU678" s="250" t="s">
        <v>85</v>
      </c>
      <c r="AV678" s="13" t="s">
        <v>83</v>
      </c>
      <c r="AW678" s="13" t="s">
        <v>33</v>
      </c>
      <c r="AX678" s="13" t="s">
        <v>76</v>
      </c>
      <c r="AY678" s="250" t="s">
        <v>172</v>
      </c>
    </row>
    <row r="679" s="14" customFormat="1">
      <c r="A679" s="14"/>
      <c r="B679" s="251"/>
      <c r="C679" s="252"/>
      <c r="D679" s="242" t="s">
        <v>180</v>
      </c>
      <c r="E679" s="253" t="s">
        <v>1</v>
      </c>
      <c r="F679" s="254" t="s">
        <v>744</v>
      </c>
      <c r="G679" s="252"/>
      <c r="H679" s="255">
        <v>4.4850000000000003</v>
      </c>
      <c r="I679" s="256"/>
      <c r="J679" s="252"/>
      <c r="K679" s="252"/>
      <c r="L679" s="257"/>
      <c r="M679" s="258"/>
      <c r="N679" s="259"/>
      <c r="O679" s="259"/>
      <c r="P679" s="259"/>
      <c r="Q679" s="259"/>
      <c r="R679" s="259"/>
      <c r="S679" s="259"/>
      <c r="T679" s="260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1" t="s">
        <v>180</v>
      </c>
      <c r="AU679" s="261" t="s">
        <v>85</v>
      </c>
      <c r="AV679" s="14" t="s">
        <v>85</v>
      </c>
      <c r="AW679" s="14" t="s">
        <v>33</v>
      </c>
      <c r="AX679" s="14" t="s">
        <v>76</v>
      </c>
      <c r="AY679" s="261" t="s">
        <v>172</v>
      </c>
    </row>
    <row r="680" s="15" customFormat="1">
      <c r="A680" s="15"/>
      <c r="B680" s="262"/>
      <c r="C680" s="263"/>
      <c r="D680" s="242" t="s">
        <v>180</v>
      </c>
      <c r="E680" s="264" t="s">
        <v>1</v>
      </c>
      <c r="F680" s="265" t="s">
        <v>185</v>
      </c>
      <c r="G680" s="263"/>
      <c r="H680" s="266">
        <v>7.0149999999999997</v>
      </c>
      <c r="I680" s="267"/>
      <c r="J680" s="263"/>
      <c r="K680" s="263"/>
      <c r="L680" s="268"/>
      <c r="M680" s="269"/>
      <c r="N680" s="270"/>
      <c r="O680" s="270"/>
      <c r="P680" s="270"/>
      <c r="Q680" s="270"/>
      <c r="R680" s="270"/>
      <c r="S680" s="270"/>
      <c r="T680" s="271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72" t="s">
        <v>180</v>
      </c>
      <c r="AU680" s="272" t="s">
        <v>85</v>
      </c>
      <c r="AV680" s="15" t="s">
        <v>106</v>
      </c>
      <c r="AW680" s="15" t="s">
        <v>33</v>
      </c>
      <c r="AX680" s="15" t="s">
        <v>83</v>
      </c>
      <c r="AY680" s="272" t="s">
        <v>172</v>
      </c>
    </row>
    <row r="681" s="2" customFormat="1" ht="14.4" customHeight="1">
      <c r="A681" s="39"/>
      <c r="B681" s="40"/>
      <c r="C681" s="227" t="s">
        <v>745</v>
      </c>
      <c r="D681" s="227" t="s">
        <v>174</v>
      </c>
      <c r="E681" s="228" t="s">
        <v>746</v>
      </c>
      <c r="F681" s="229" t="s">
        <v>747</v>
      </c>
      <c r="G681" s="230" t="s">
        <v>301</v>
      </c>
      <c r="H681" s="231">
        <v>1</v>
      </c>
      <c r="I681" s="232"/>
      <c r="J681" s="233">
        <f>ROUND(I681*H681,2)</f>
        <v>0</v>
      </c>
      <c r="K681" s="229" t="s">
        <v>1</v>
      </c>
      <c r="L681" s="45"/>
      <c r="M681" s="234" t="s">
        <v>1</v>
      </c>
      <c r="N681" s="235" t="s">
        <v>41</v>
      </c>
      <c r="O681" s="92"/>
      <c r="P681" s="236">
        <f>O681*H681</f>
        <v>0</v>
      </c>
      <c r="Q681" s="236">
        <v>0</v>
      </c>
      <c r="R681" s="236">
        <f>Q681*H681</f>
        <v>0</v>
      </c>
      <c r="S681" s="236">
        <v>0.01</v>
      </c>
      <c r="T681" s="237">
        <f>S681*H681</f>
        <v>0.01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8" t="s">
        <v>106</v>
      </c>
      <c r="AT681" s="238" t="s">
        <v>174</v>
      </c>
      <c r="AU681" s="238" t="s">
        <v>85</v>
      </c>
      <c r="AY681" s="18" t="s">
        <v>172</v>
      </c>
      <c r="BE681" s="239">
        <f>IF(N681="základní",J681,0)</f>
        <v>0</v>
      </c>
      <c r="BF681" s="239">
        <f>IF(N681="snížená",J681,0)</f>
        <v>0</v>
      </c>
      <c r="BG681" s="239">
        <f>IF(N681="zákl. přenesená",J681,0)</f>
        <v>0</v>
      </c>
      <c r="BH681" s="239">
        <f>IF(N681="sníž. přenesená",J681,0)</f>
        <v>0</v>
      </c>
      <c r="BI681" s="239">
        <f>IF(N681="nulová",J681,0)</f>
        <v>0</v>
      </c>
      <c r="BJ681" s="18" t="s">
        <v>83</v>
      </c>
      <c r="BK681" s="239">
        <f>ROUND(I681*H681,2)</f>
        <v>0</v>
      </c>
      <c r="BL681" s="18" t="s">
        <v>106</v>
      </c>
      <c r="BM681" s="238" t="s">
        <v>748</v>
      </c>
    </row>
    <row r="682" s="13" customFormat="1">
      <c r="A682" s="13"/>
      <c r="B682" s="240"/>
      <c r="C682" s="241"/>
      <c r="D682" s="242" t="s">
        <v>180</v>
      </c>
      <c r="E682" s="243" t="s">
        <v>1</v>
      </c>
      <c r="F682" s="244" t="s">
        <v>350</v>
      </c>
      <c r="G682" s="241"/>
      <c r="H682" s="243" t="s">
        <v>1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0" t="s">
        <v>180</v>
      </c>
      <c r="AU682" s="250" t="s">
        <v>85</v>
      </c>
      <c r="AV682" s="13" t="s">
        <v>83</v>
      </c>
      <c r="AW682" s="13" t="s">
        <v>33</v>
      </c>
      <c r="AX682" s="13" t="s">
        <v>76</v>
      </c>
      <c r="AY682" s="250" t="s">
        <v>172</v>
      </c>
    </row>
    <row r="683" s="14" customFormat="1">
      <c r="A683" s="14"/>
      <c r="B683" s="251"/>
      <c r="C683" s="252"/>
      <c r="D683" s="242" t="s">
        <v>180</v>
      </c>
      <c r="E683" s="253" t="s">
        <v>1</v>
      </c>
      <c r="F683" s="254" t="s">
        <v>83</v>
      </c>
      <c r="G683" s="252"/>
      <c r="H683" s="255">
        <v>1</v>
      </c>
      <c r="I683" s="256"/>
      <c r="J683" s="252"/>
      <c r="K683" s="252"/>
      <c r="L683" s="257"/>
      <c r="M683" s="258"/>
      <c r="N683" s="259"/>
      <c r="O683" s="259"/>
      <c r="P683" s="259"/>
      <c r="Q683" s="259"/>
      <c r="R683" s="259"/>
      <c r="S683" s="259"/>
      <c r="T683" s="26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1" t="s">
        <v>180</v>
      </c>
      <c r="AU683" s="261" t="s">
        <v>85</v>
      </c>
      <c r="AV683" s="14" t="s">
        <v>85</v>
      </c>
      <c r="AW683" s="14" t="s">
        <v>33</v>
      </c>
      <c r="AX683" s="14" t="s">
        <v>76</v>
      </c>
      <c r="AY683" s="261" t="s">
        <v>172</v>
      </c>
    </row>
    <row r="684" s="15" customFormat="1">
      <c r="A684" s="15"/>
      <c r="B684" s="262"/>
      <c r="C684" s="263"/>
      <c r="D684" s="242" t="s">
        <v>180</v>
      </c>
      <c r="E684" s="264" t="s">
        <v>1</v>
      </c>
      <c r="F684" s="265" t="s">
        <v>185</v>
      </c>
      <c r="G684" s="263"/>
      <c r="H684" s="266">
        <v>1</v>
      </c>
      <c r="I684" s="267"/>
      <c r="J684" s="263"/>
      <c r="K684" s="263"/>
      <c r="L684" s="268"/>
      <c r="M684" s="269"/>
      <c r="N684" s="270"/>
      <c r="O684" s="270"/>
      <c r="P684" s="270"/>
      <c r="Q684" s="270"/>
      <c r="R684" s="270"/>
      <c r="S684" s="270"/>
      <c r="T684" s="271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72" t="s">
        <v>180</v>
      </c>
      <c r="AU684" s="272" t="s">
        <v>85</v>
      </c>
      <c r="AV684" s="15" t="s">
        <v>106</v>
      </c>
      <c r="AW684" s="15" t="s">
        <v>33</v>
      </c>
      <c r="AX684" s="15" t="s">
        <v>83</v>
      </c>
      <c r="AY684" s="272" t="s">
        <v>172</v>
      </c>
    </row>
    <row r="685" s="2" customFormat="1" ht="49.05" customHeight="1">
      <c r="A685" s="39"/>
      <c r="B685" s="40"/>
      <c r="C685" s="227" t="s">
        <v>749</v>
      </c>
      <c r="D685" s="227" t="s">
        <v>174</v>
      </c>
      <c r="E685" s="228" t="s">
        <v>750</v>
      </c>
      <c r="F685" s="229" t="s">
        <v>751</v>
      </c>
      <c r="G685" s="230" t="s">
        <v>301</v>
      </c>
      <c r="H685" s="231">
        <v>5</v>
      </c>
      <c r="I685" s="232"/>
      <c r="J685" s="233">
        <f>ROUND(I685*H685,2)</f>
        <v>0</v>
      </c>
      <c r="K685" s="229" t="s">
        <v>178</v>
      </c>
      <c r="L685" s="45"/>
      <c r="M685" s="234" t="s">
        <v>1</v>
      </c>
      <c r="N685" s="235" t="s">
        <v>41</v>
      </c>
      <c r="O685" s="92"/>
      <c r="P685" s="236">
        <f>O685*H685</f>
        <v>0</v>
      </c>
      <c r="Q685" s="236">
        <v>0</v>
      </c>
      <c r="R685" s="236">
        <f>Q685*H685</f>
        <v>0</v>
      </c>
      <c r="S685" s="236">
        <v>0.053999999999999999</v>
      </c>
      <c r="T685" s="237">
        <f>S685*H685</f>
        <v>0.27000000000000002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8" t="s">
        <v>106</v>
      </c>
      <c r="AT685" s="238" t="s">
        <v>174</v>
      </c>
      <c r="AU685" s="238" t="s">
        <v>85</v>
      </c>
      <c r="AY685" s="18" t="s">
        <v>172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8" t="s">
        <v>83</v>
      </c>
      <c r="BK685" s="239">
        <f>ROUND(I685*H685,2)</f>
        <v>0</v>
      </c>
      <c r="BL685" s="18" t="s">
        <v>106</v>
      </c>
      <c r="BM685" s="238" t="s">
        <v>752</v>
      </c>
    </row>
    <row r="686" s="13" customFormat="1">
      <c r="A686" s="13"/>
      <c r="B686" s="240"/>
      <c r="C686" s="241"/>
      <c r="D686" s="242" t="s">
        <v>180</v>
      </c>
      <c r="E686" s="243" t="s">
        <v>1</v>
      </c>
      <c r="F686" s="244" t="s">
        <v>640</v>
      </c>
      <c r="G686" s="241"/>
      <c r="H686" s="243" t="s">
        <v>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0" t="s">
        <v>180</v>
      </c>
      <c r="AU686" s="250" t="s">
        <v>85</v>
      </c>
      <c r="AV686" s="13" t="s">
        <v>83</v>
      </c>
      <c r="AW686" s="13" t="s">
        <v>33</v>
      </c>
      <c r="AX686" s="13" t="s">
        <v>76</v>
      </c>
      <c r="AY686" s="250" t="s">
        <v>172</v>
      </c>
    </row>
    <row r="687" s="14" customFormat="1">
      <c r="A687" s="14"/>
      <c r="B687" s="251"/>
      <c r="C687" s="252"/>
      <c r="D687" s="242" t="s">
        <v>180</v>
      </c>
      <c r="E687" s="253" t="s">
        <v>1</v>
      </c>
      <c r="F687" s="254" t="s">
        <v>111</v>
      </c>
      <c r="G687" s="252"/>
      <c r="H687" s="255">
        <v>5</v>
      </c>
      <c r="I687" s="256"/>
      <c r="J687" s="252"/>
      <c r="K687" s="252"/>
      <c r="L687" s="257"/>
      <c r="M687" s="258"/>
      <c r="N687" s="259"/>
      <c r="O687" s="259"/>
      <c r="P687" s="259"/>
      <c r="Q687" s="259"/>
      <c r="R687" s="259"/>
      <c r="S687" s="259"/>
      <c r="T687" s="260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1" t="s">
        <v>180</v>
      </c>
      <c r="AU687" s="261" t="s">
        <v>85</v>
      </c>
      <c r="AV687" s="14" t="s">
        <v>85</v>
      </c>
      <c r="AW687" s="14" t="s">
        <v>33</v>
      </c>
      <c r="AX687" s="14" t="s">
        <v>76</v>
      </c>
      <c r="AY687" s="261" t="s">
        <v>172</v>
      </c>
    </row>
    <row r="688" s="15" customFormat="1">
      <c r="A688" s="15"/>
      <c r="B688" s="262"/>
      <c r="C688" s="263"/>
      <c r="D688" s="242" t="s">
        <v>180</v>
      </c>
      <c r="E688" s="264" t="s">
        <v>1</v>
      </c>
      <c r="F688" s="265" t="s">
        <v>185</v>
      </c>
      <c r="G688" s="263"/>
      <c r="H688" s="266">
        <v>5</v>
      </c>
      <c r="I688" s="267"/>
      <c r="J688" s="263"/>
      <c r="K688" s="263"/>
      <c r="L688" s="268"/>
      <c r="M688" s="269"/>
      <c r="N688" s="270"/>
      <c r="O688" s="270"/>
      <c r="P688" s="270"/>
      <c r="Q688" s="270"/>
      <c r="R688" s="270"/>
      <c r="S688" s="270"/>
      <c r="T688" s="271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72" t="s">
        <v>180</v>
      </c>
      <c r="AU688" s="272" t="s">
        <v>85</v>
      </c>
      <c r="AV688" s="15" t="s">
        <v>106</v>
      </c>
      <c r="AW688" s="15" t="s">
        <v>33</v>
      </c>
      <c r="AX688" s="15" t="s">
        <v>83</v>
      </c>
      <c r="AY688" s="272" t="s">
        <v>172</v>
      </c>
    </row>
    <row r="689" s="2" customFormat="1" ht="24.15" customHeight="1">
      <c r="A689" s="39"/>
      <c r="B689" s="40"/>
      <c r="C689" s="227" t="s">
        <v>753</v>
      </c>
      <c r="D689" s="227" t="s">
        <v>174</v>
      </c>
      <c r="E689" s="228" t="s">
        <v>754</v>
      </c>
      <c r="F689" s="229" t="s">
        <v>755</v>
      </c>
      <c r="G689" s="230" t="s">
        <v>291</v>
      </c>
      <c r="H689" s="231">
        <v>14.875</v>
      </c>
      <c r="I689" s="232"/>
      <c r="J689" s="233">
        <f>ROUND(I689*H689,2)</f>
        <v>0</v>
      </c>
      <c r="K689" s="229" t="s">
        <v>178</v>
      </c>
      <c r="L689" s="45"/>
      <c r="M689" s="234" t="s">
        <v>1</v>
      </c>
      <c r="N689" s="235" t="s">
        <v>41</v>
      </c>
      <c r="O689" s="92"/>
      <c r="P689" s="236">
        <f>O689*H689</f>
        <v>0</v>
      </c>
      <c r="Q689" s="236">
        <v>8.0000000000000007E-05</v>
      </c>
      <c r="R689" s="236">
        <f>Q689*H689</f>
        <v>0.0011900000000000001</v>
      </c>
      <c r="S689" s="236">
        <v>0</v>
      </c>
      <c r="T689" s="237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8" t="s">
        <v>106</v>
      </c>
      <c r="AT689" s="238" t="s">
        <v>174</v>
      </c>
      <c r="AU689" s="238" t="s">
        <v>85</v>
      </c>
      <c r="AY689" s="18" t="s">
        <v>172</v>
      </c>
      <c r="BE689" s="239">
        <f>IF(N689="základní",J689,0)</f>
        <v>0</v>
      </c>
      <c r="BF689" s="239">
        <f>IF(N689="snížená",J689,0)</f>
        <v>0</v>
      </c>
      <c r="BG689" s="239">
        <f>IF(N689="zákl. přenesená",J689,0)</f>
        <v>0</v>
      </c>
      <c r="BH689" s="239">
        <f>IF(N689="sníž. přenesená",J689,0)</f>
        <v>0</v>
      </c>
      <c r="BI689" s="239">
        <f>IF(N689="nulová",J689,0)</f>
        <v>0</v>
      </c>
      <c r="BJ689" s="18" t="s">
        <v>83</v>
      </c>
      <c r="BK689" s="239">
        <f>ROUND(I689*H689,2)</f>
        <v>0</v>
      </c>
      <c r="BL689" s="18" t="s">
        <v>106</v>
      </c>
      <c r="BM689" s="238" t="s">
        <v>756</v>
      </c>
    </row>
    <row r="690" s="13" customFormat="1">
      <c r="A690" s="13"/>
      <c r="B690" s="240"/>
      <c r="C690" s="241"/>
      <c r="D690" s="242" t="s">
        <v>180</v>
      </c>
      <c r="E690" s="243" t="s">
        <v>1</v>
      </c>
      <c r="F690" s="244" t="s">
        <v>350</v>
      </c>
      <c r="G690" s="241"/>
      <c r="H690" s="243" t="s">
        <v>1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0" t="s">
        <v>180</v>
      </c>
      <c r="AU690" s="250" t="s">
        <v>85</v>
      </c>
      <c r="AV690" s="13" t="s">
        <v>83</v>
      </c>
      <c r="AW690" s="13" t="s">
        <v>33</v>
      </c>
      <c r="AX690" s="13" t="s">
        <v>76</v>
      </c>
      <c r="AY690" s="250" t="s">
        <v>172</v>
      </c>
    </row>
    <row r="691" s="13" customFormat="1">
      <c r="A691" s="13"/>
      <c r="B691" s="240"/>
      <c r="C691" s="241"/>
      <c r="D691" s="242" t="s">
        <v>180</v>
      </c>
      <c r="E691" s="243" t="s">
        <v>1</v>
      </c>
      <c r="F691" s="244" t="s">
        <v>757</v>
      </c>
      <c r="G691" s="241"/>
      <c r="H691" s="243" t="s">
        <v>1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0" t="s">
        <v>180</v>
      </c>
      <c r="AU691" s="250" t="s">
        <v>85</v>
      </c>
      <c r="AV691" s="13" t="s">
        <v>83</v>
      </c>
      <c r="AW691" s="13" t="s">
        <v>33</v>
      </c>
      <c r="AX691" s="13" t="s">
        <v>76</v>
      </c>
      <c r="AY691" s="250" t="s">
        <v>172</v>
      </c>
    </row>
    <row r="692" s="14" customFormat="1">
      <c r="A692" s="14"/>
      <c r="B692" s="251"/>
      <c r="C692" s="252"/>
      <c r="D692" s="242" t="s">
        <v>180</v>
      </c>
      <c r="E692" s="253" t="s">
        <v>1</v>
      </c>
      <c r="F692" s="254" t="s">
        <v>758</v>
      </c>
      <c r="G692" s="252"/>
      <c r="H692" s="255">
        <v>4.6459999999999999</v>
      </c>
      <c r="I692" s="256"/>
      <c r="J692" s="252"/>
      <c r="K692" s="252"/>
      <c r="L692" s="257"/>
      <c r="M692" s="258"/>
      <c r="N692" s="259"/>
      <c r="O692" s="259"/>
      <c r="P692" s="259"/>
      <c r="Q692" s="259"/>
      <c r="R692" s="259"/>
      <c r="S692" s="259"/>
      <c r="T692" s="260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1" t="s">
        <v>180</v>
      </c>
      <c r="AU692" s="261" t="s">
        <v>85</v>
      </c>
      <c r="AV692" s="14" t="s">
        <v>85</v>
      </c>
      <c r="AW692" s="14" t="s">
        <v>33</v>
      </c>
      <c r="AX692" s="14" t="s">
        <v>76</v>
      </c>
      <c r="AY692" s="261" t="s">
        <v>172</v>
      </c>
    </row>
    <row r="693" s="13" customFormat="1">
      <c r="A693" s="13"/>
      <c r="B693" s="240"/>
      <c r="C693" s="241"/>
      <c r="D693" s="242" t="s">
        <v>180</v>
      </c>
      <c r="E693" s="243" t="s">
        <v>1</v>
      </c>
      <c r="F693" s="244" t="s">
        <v>759</v>
      </c>
      <c r="G693" s="241"/>
      <c r="H693" s="243" t="s">
        <v>1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0" t="s">
        <v>180</v>
      </c>
      <c r="AU693" s="250" t="s">
        <v>85</v>
      </c>
      <c r="AV693" s="13" t="s">
        <v>83</v>
      </c>
      <c r="AW693" s="13" t="s">
        <v>33</v>
      </c>
      <c r="AX693" s="13" t="s">
        <v>76</v>
      </c>
      <c r="AY693" s="250" t="s">
        <v>172</v>
      </c>
    </row>
    <row r="694" s="14" customFormat="1">
      <c r="A694" s="14"/>
      <c r="B694" s="251"/>
      <c r="C694" s="252"/>
      <c r="D694" s="242" t="s">
        <v>180</v>
      </c>
      <c r="E694" s="253" t="s">
        <v>1</v>
      </c>
      <c r="F694" s="254" t="s">
        <v>758</v>
      </c>
      <c r="G694" s="252"/>
      <c r="H694" s="255">
        <v>4.6459999999999999</v>
      </c>
      <c r="I694" s="256"/>
      <c r="J694" s="252"/>
      <c r="K694" s="252"/>
      <c r="L694" s="257"/>
      <c r="M694" s="258"/>
      <c r="N694" s="259"/>
      <c r="O694" s="259"/>
      <c r="P694" s="259"/>
      <c r="Q694" s="259"/>
      <c r="R694" s="259"/>
      <c r="S694" s="259"/>
      <c r="T694" s="260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1" t="s">
        <v>180</v>
      </c>
      <c r="AU694" s="261" t="s">
        <v>85</v>
      </c>
      <c r="AV694" s="14" t="s">
        <v>85</v>
      </c>
      <c r="AW694" s="14" t="s">
        <v>33</v>
      </c>
      <c r="AX694" s="14" t="s">
        <v>76</v>
      </c>
      <c r="AY694" s="261" t="s">
        <v>172</v>
      </c>
    </row>
    <row r="695" s="13" customFormat="1">
      <c r="A695" s="13"/>
      <c r="B695" s="240"/>
      <c r="C695" s="241"/>
      <c r="D695" s="242" t="s">
        <v>180</v>
      </c>
      <c r="E695" s="243" t="s">
        <v>1</v>
      </c>
      <c r="F695" s="244" t="s">
        <v>760</v>
      </c>
      <c r="G695" s="241"/>
      <c r="H695" s="243" t="s">
        <v>1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50" t="s">
        <v>180</v>
      </c>
      <c r="AU695" s="250" t="s">
        <v>85</v>
      </c>
      <c r="AV695" s="13" t="s">
        <v>83</v>
      </c>
      <c r="AW695" s="13" t="s">
        <v>33</v>
      </c>
      <c r="AX695" s="13" t="s">
        <v>76</v>
      </c>
      <c r="AY695" s="250" t="s">
        <v>172</v>
      </c>
    </row>
    <row r="696" s="14" customFormat="1">
      <c r="A696" s="14"/>
      <c r="B696" s="251"/>
      <c r="C696" s="252"/>
      <c r="D696" s="242" t="s">
        <v>180</v>
      </c>
      <c r="E696" s="253" t="s">
        <v>1</v>
      </c>
      <c r="F696" s="254" t="s">
        <v>761</v>
      </c>
      <c r="G696" s="252"/>
      <c r="H696" s="255">
        <v>2.2999999999999998</v>
      </c>
      <c r="I696" s="256"/>
      <c r="J696" s="252"/>
      <c r="K696" s="252"/>
      <c r="L696" s="257"/>
      <c r="M696" s="258"/>
      <c r="N696" s="259"/>
      <c r="O696" s="259"/>
      <c r="P696" s="259"/>
      <c r="Q696" s="259"/>
      <c r="R696" s="259"/>
      <c r="S696" s="259"/>
      <c r="T696" s="260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1" t="s">
        <v>180</v>
      </c>
      <c r="AU696" s="261" t="s">
        <v>85</v>
      </c>
      <c r="AV696" s="14" t="s">
        <v>85</v>
      </c>
      <c r="AW696" s="14" t="s">
        <v>33</v>
      </c>
      <c r="AX696" s="14" t="s">
        <v>76</v>
      </c>
      <c r="AY696" s="261" t="s">
        <v>172</v>
      </c>
    </row>
    <row r="697" s="13" customFormat="1">
      <c r="A697" s="13"/>
      <c r="B697" s="240"/>
      <c r="C697" s="241"/>
      <c r="D697" s="242" t="s">
        <v>180</v>
      </c>
      <c r="E697" s="243" t="s">
        <v>1</v>
      </c>
      <c r="F697" s="244" t="s">
        <v>604</v>
      </c>
      <c r="G697" s="241"/>
      <c r="H697" s="243" t="s">
        <v>1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0" t="s">
        <v>180</v>
      </c>
      <c r="AU697" s="250" t="s">
        <v>85</v>
      </c>
      <c r="AV697" s="13" t="s">
        <v>83</v>
      </c>
      <c r="AW697" s="13" t="s">
        <v>33</v>
      </c>
      <c r="AX697" s="13" t="s">
        <v>76</v>
      </c>
      <c r="AY697" s="250" t="s">
        <v>172</v>
      </c>
    </row>
    <row r="698" s="14" customFormat="1">
      <c r="A698" s="14"/>
      <c r="B698" s="251"/>
      <c r="C698" s="252"/>
      <c r="D698" s="242" t="s">
        <v>180</v>
      </c>
      <c r="E698" s="253" t="s">
        <v>1</v>
      </c>
      <c r="F698" s="254" t="s">
        <v>762</v>
      </c>
      <c r="G698" s="252"/>
      <c r="H698" s="255">
        <v>3.2829999999999999</v>
      </c>
      <c r="I698" s="256"/>
      <c r="J698" s="252"/>
      <c r="K698" s="252"/>
      <c r="L698" s="257"/>
      <c r="M698" s="258"/>
      <c r="N698" s="259"/>
      <c r="O698" s="259"/>
      <c r="P698" s="259"/>
      <c r="Q698" s="259"/>
      <c r="R698" s="259"/>
      <c r="S698" s="259"/>
      <c r="T698" s="260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1" t="s">
        <v>180</v>
      </c>
      <c r="AU698" s="261" t="s">
        <v>85</v>
      </c>
      <c r="AV698" s="14" t="s">
        <v>85</v>
      </c>
      <c r="AW698" s="14" t="s">
        <v>33</v>
      </c>
      <c r="AX698" s="14" t="s">
        <v>76</v>
      </c>
      <c r="AY698" s="261" t="s">
        <v>172</v>
      </c>
    </row>
    <row r="699" s="15" customFormat="1">
      <c r="A699" s="15"/>
      <c r="B699" s="262"/>
      <c r="C699" s="263"/>
      <c r="D699" s="242" t="s">
        <v>180</v>
      </c>
      <c r="E699" s="264" t="s">
        <v>1</v>
      </c>
      <c r="F699" s="265" t="s">
        <v>185</v>
      </c>
      <c r="G699" s="263"/>
      <c r="H699" s="266">
        <v>14.875</v>
      </c>
      <c r="I699" s="267"/>
      <c r="J699" s="263"/>
      <c r="K699" s="263"/>
      <c r="L699" s="268"/>
      <c r="M699" s="269"/>
      <c r="N699" s="270"/>
      <c r="O699" s="270"/>
      <c r="P699" s="270"/>
      <c r="Q699" s="270"/>
      <c r="R699" s="270"/>
      <c r="S699" s="270"/>
      <c r="T699" s="271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72" t="s">
        <v>180</v>
      </c>
      <c r="AU699" s="272" t="s">
        <v>85</v>
      </c>
      <c r="AV699" s="15" t="s">
        <v>106</v>
      </c>
      <c r="AW699" s="15" t="s">
        <v>33</v>
      </c>
      <c r="AX699" s="15" t="s">
        <v>83</v>
      </c>
      <c r="AY699" s="272" t="s">
        <v>172</v>
      </c>
    </row>
    <row r="700" s="2" customFormat="1" ht="24.15" customHeight="1">
      <c r="A700" s="39"/>
      <c r="B700" s="40"/>
      <c r="C700" s="227" t="s">
        <v>763</v>
      </c>
      <c r="D700" s="227" t="s">
        <v>174</v>
      </c>
      <c r="E700" s="228" t="s">
        <v>764</v>
      </c>
      <c r="F700" s="229" t="s">
        <v>765</v>
      </c>
      <c r="G700" s="230" t="s">
        <v>177</v>
      </c>
      <c r="H700" s="231">
        <v>9.9100000000000001</v>
      </c>
      <c r="I700" s="232"/>
      <c r="J700" s="233">
        <f>ROUND(I700*H700,2)</f>
        <v>0</v>
      </c>
      <c r="K700" s="229" t="s">
        <v>178</v>
      </c>
      <c r="L700" s="45"/>
      <c r="M700" s="234" t="s">
        <v>1</v>
      </c>
      <c r="N700" s="235" t="s">
        <v>41</v>
      </c>
      <c r="O700" s="92"/>
      <c r="P700" s="236">
        <f>O700*H700</f>
        <v>0</v>
      </c>
      <c r="Q700" s="236">
        <v>0</v>
      </c>
      <c r="R700" s="236">
        <f>Q700*H700</f>
        <v>0</v>
      </c>
      <c r="S700" s="236">
        <v>0.01</v>
      </c>
      <c r="T700" s="237">
        <f>S700*H700</f>
        <v>0.099100000000000008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38" t="s">
        <v>106</v>
      </c>
      <c r="AT700" s="238" t="s">
        <v>174</v>
      </c>
      <c r="AU700" s="238" t="s">
        <v>85</v>
      </c>
      <c r="AY700" s="18" t="s">
        <v>172</v>
      </c>
      <c r="BE700" s="239">
        <f>IF(N700="základní",J700,0)</f>
        <v>0</v>
      </c>
      <c r="BF700" s="239">
        <f>IF(N700="snížená",J700,0)</f>
        <v>0</v>
      </c>
      <c r="BG700" s="239">
        <f>IF(N700="zákl. přenesená",J700,0)</f>
        <v>0</v>
      </c>
      <c r="BH700" s="239">
        <f>IF(N700="sníž. přenesená",J700,0)</f>
        <v>0</v>
      </c>
      <c r="BI700" s="239">
        <f>IF(N700="nulová",J700,0)</f>
        <v>0</v>
      </c>
      <c r="BJ700" s="18" t="s">
        <v>83</v>
      </c>
      <c r="BK700" s="239">
        <f>ROUND(I700*H700,2)</f>
        <v>0</v>
      </c>
      <c r="BL700" s="18" t="s">
        <v>106</v>
      </c>
      <c r="BM700" s="238" t="s">
        <v>766</v>
      </c>
    </row>
    <row r="701" s="13" customFormat="1">
      <c r="A701" s="13"/>
      <c r="B701" s="240"/>
      <c r="C701" s="241"/>
      <c r="D701" s="242" t="s">
        <v>180</v>
      </c>
      <c r="E701" s="243" t="s">
        <v>1</v>
      </c>
      <c r="F701" s="244" t="s">
        <v>335</v>
      </c>
      <c r="G701" s="241"/>
      <c r="H701" s="243" t="s">
        <v>1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0" t="s">
        <v>180</v>
      </c>
      <c r="AU701" s="250" t="s">
        <v>85</v>
      </c>
      <c r="AV701" s="13" t="s">
        <v>83</v>
      </c>
      <c r="AW701" s="13" t="s">
        <v>33</v>
      </c>
      <c r="AX701" s="13" t="s">
        <v>76</v>
      </c>
      <c r="AY701" s="250" t="s">
        <v>172</v>
      </c>
    </row>
    <row r="702" s="13" customFormat="1">
      <c r="A702" s="13"/>
      <c r="B702" s="240"/>
      <c r="C702" s="241"/>
      <c r="D702" s="242" t="s">
        <v>180</v>
      </c>
      <c r="E702" s="243" t="s">
        <v>1</v>
      </c>
      <c r="F702" s="244" t="s">
        <v>494</v>
      </c>
      <c r="G702" s="241"/>
      <c r="H702" s="243" t="s">
        <v>1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0" t="s">
        <v>180</v>
      </c>
      <c r="AU702" s="250" t="s">
        <v>85</v>
      </c>
      <c r="AV702" s="13" t="s">
        <v>83</v>
      </c>
      <c r="AW702" s="13" t="s">
        <v>33</v>
      </c>
      <c r="AX702" s="13" t="s">
        <v>76</v>
      </c>
      <c r="AY702" s="250" t="s">
        <v>172</v>
      </c>
    </row>
    <row r="703" s="14" customFormat="1">
      <c r="A703" s="14"/>
      <c r="B703" s="251"/>
      <c r="C703" s="252"/>
      <c r="D703" s="242" t="s">
        <v>180</v>
      </c>
      <c r="E703" s="253" t="s">
        <v>1</v>
      </c>
      <c r="F703" s="254" t="s">
        <v>495</v>
      </c>
      <c r="G703" s="252"/>
      <c r="H703" s="255">
        <v>9.9100000000000001</v>
      </c>
      <c r="I703" s="256"/>
      <c r="J703" s="252"/>
      <c r="K703" s="252"/>
      <c r="L703" s="257"/>
      <c r="M703" s="258"/>
      <c r="N703" s="259"/>
      <c r="O703" s="259"/>
      <c r="P703" s="259"/>
      <c r="Q703" s="259"/>
      <c r="R703" s="259"/>
      <c r="S703" s="259"/>
      <c r="T703" s="26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1" t="s">
        <v>180</v>
      </c>
      <c r="AU703" s="261" t="s">
        <v>85</v>
      </c>
      <c r="AV703" s="14" t="s">
        <v>85</v>
      </c>
      <c r="AW703" s="14" t="s">
        <v>33</v>
      </c>
      <c r="AX703" s="14" t="s">
        <v>76</v>
      </c>
      <c r="AY703" s="261" t="s">
        <v>172</v>
      </c>
    </row>
    <row r="704" s="15" customFormat="1">
      <c r="A704" s="15"/>
      <c r="B704" s="262"/>
      <c r="C704" s="263"/>
      <c r="D704" s="242" t="s">
        <v>180</v>
      </c>
      <c r="E704" s="264" t="s">
        <v>1</v>
      </c>
      <c r="F704" s="265" t="s">
        <v>185</v>
      </c>
      <c r="G704" s="263"/>
      <c r="H704" s="266">
        <v>9.9100000000000001</v>
      </c>
      <c r="I704" s="267"/>
      <c r="J704" s="263"/>
      <c r="K704" s="263"/>
      <c r="L704" s="268"/>
      <c r="M704" s="269"/>
      <c r="N704" s="270"/>
      <c r="O704" s="270"/>
      <c r="P704" s="270"/>
      <c r="Q704" s="270"/>
      <c r="R704" s="270"/>
      <c r="S704" s="270"/>
      <c r="T704" s="271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72" t="s">
        <v>180</v>
      </c>
      <c r="AU704" s="272" t="s">
        <v>85</v>
      </c>
      <c r="AV704" s="15" t="s">
        <v>106</v>
      </c>
      <c r="AW704" s="15" t="s">
        <v>33</v>
      </c>
      <c r="AX704" s="15" t="s">
        <v>83</v>
      </c>
      <c r="AY704" s="272" t="s">
        <v>172</v>
      </c>
    </row>
    <row r="705" s="2" customFormat="1" ht="24.15" customHeight="1">
      <c r="A705" s="39"/>
      <c r="B705" s="40"/>
      <c r="C705" s="227" t="s">
        <v>767</v>
      </c>
      <c r="D705" s="227" t="s">
        <v>174</v>
      </c>
      <c r="E705" s="228" t="s">
        <v>768</v>
      </c>
      <c r="F705" s="229" t="s">
        <v>769</v>
      </c>
      <c r="G705" s="230" t="s">
        <v>177</v>
      </c>
      <c r="H705" s="231">
        <v>74.280000000000001</v>
      </c>
      <c r="I705" s="232"/>
      <c r="J705" s="233">
        <f>ROUND(I705*H705,2)</f>
        <v>0</v>
      </c>
      <c r="K705" s="229" t="s">
        <v>178</v>
      </c>
      <c r="L705" s="45"/>
      <c r="M705" s="234" t="s">
        <v>1</v>
      </c>
      <c r="N705" s="235" t="s">
        <v>41</v>
      </c>
      <c r="O705" s="92"/>
      <c r="P705" s="236">
        <f>O705*H705</f>
        <v>0</v>
      </c>
      <c r="Q705" s="236">
        <v>0</v>
      </c>
      <c r="R705" s="236">
        <f>Q705*H705</f>
        <v>0</v>
      </c>
      <c r="S705" s="236">
        <v>0.050000000000000003</v>
      </c>
      <c r="T705" s="237">
        <f>S705*H705</f>
        <v>3.7140000000000004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8" t="s">
        <v>106</v>
      </c>
      <c r="AT705" s="238" t="s">
        <v>174</v>
      </c>
      <c r="AU705" s="238" t="s">
        <v>85</v>
      </c>
      <c r="AY705" s="18" t="s">
        <v>172</v>
      </c>
      <c r="BE705" s="239">
        <f>IF(N705="základní",J705,0)</f>
        <v>0</v>
      </c>
      <c r="BF705" s="239">
        <f>IF(N705="snížená",J705,0)</f>
        <v>0</v>
      </c>
      <c r="BG705" s="239">
        <f>IF(N705="zákl. přenesená",J705,0)</f>
        <v>0</v>
      </c>
      <c r="BH705" s="239">
        <f>IF(N705="sníž. přenesená",J705,0)</f>
        <v>0</v>
      </c>
      <c r="BI705" s="239">
        <f>IF(N705="nulová",J705,0)</f>
        <v>0</v>
      </c>
      <c r="BJ705" s="18" t="s">
        <v>83</v>
      </c>
      <c r="BK705" s="239">
        <f>ROUND(I705*H705,2)</f>
        <v>0</v>
      </c>
      <c r="BL705" s="18" t="s">
        <v>106</v>
      </c>
      <c r="BM705" s="238" t="s">
        <v>770</v>
      </c>
    </row>
    <row r="706" s="13" customFormat="1">
      <c r="A706" s="13"/>
      <c r="B706" s="240"/>
      <c r="C706" s="241"/>
      <c r="D706" s="242" t="s">
        <v>180</v>
      </c>
      <c r="E706" s="243" t="s">
        <v>1</v>
      </c>
      <c r="F706" s="244" t="s">
        <v>276</v>
      </c>
      <c r="G706" s="241"/>
      <c r="H706" s="243" t="s">
        <v>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0" t="s">
        <v>180</v>
      </c>
      <c r="AU706" s="250" t="s">
        <v>85</v>
      </c>
      <c r="AV706" s="13" t="s">
        <v>83</v>
      </c>
      <c r="AW706" s="13" t="s">
        <v>33</v>
      </c>
      <c r="AX706" s="13" t="s">
        <v>76</v>
      </c>
      <c r="AY706" s="250" t="s">
        <v>172</v>
      </c>
    </row>
    <row r="707" s="14" customFormat="1">
      <c r="A707" s="14"/>
      <c r="B707" s="251"/>
      <c r="C707" s="252"/>
      <c r="D707" s="242" t="s">
        <v>180</v>
      </c>
      <c r="E707" s="253" t="s">
        <v>1</v>
      </c>
      <c r="F707" s="254" t="s">
        <v>771</v>
      </c>
      <c r="G707" s="252"/>
      <c r="H707" s="255">
        <v>74.280000000000001</v>
      </c>
      <c r="I707" s="256"/>
      <c r="J707" s="252"/>
      <c r="K707" s="252"/>
      <c r="L707" s="257"/>
      <c r="M707" s="258"/>
      <c r="N707" s="259"/>
      <c r="O707" s="259"/>
      <c r="P707" s="259"/>
      <c r="Q707" s="259"/>
      <c r="R707" s="259"/>
      <c r="S707" s="259"/>
      <c r="T707" s="260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61" t="s">
        <v>180</v>
      </c>
      <c r="AU707" s="261" t="s">
        <v>85</v>
      </c>
      <c r="AV707" s="14" t="s">
        <v>85</v>
      </c>
      <c r="AW707" s="14" t="s">
        <v>33</v>
      </c>
      <c r="AX707" s="14" t="s">
        <v>76</v>
      </c>
      <c r="AY707" s="261" t="s">
        <v>172</v>
      </c>
    </row>
    <row r="708" s="15" customFormat="1">
      <c r="A708" s="15"/>
      <c r="B708" s="262"/>
      <c r="C708" s="263"/>
      <c r="D708" s="242" t="s">
        <v>180</v>
      </c>
      <c r="E708" s="264" t="s">
        <v>1</v>
      </c>
      <c r="F708" s="265" t="s">
        <v>185</v>
      </c>
      <c r="G708" s="263"/>
      <c r="H708" s="266">
        <v>74.280000000000001</v>
      </c>
      <c r="I708" s="267"/>
      <c r="J708" s="263"/>
      <c r="K708" s="263"/>
      <c r="L708" s="268"/>
      <c r="M708" s="269"/>
      <c r="N708" s="270"/>
      <c r="O708" s="270"/>
      <c r="P708" s="270"/>
      <c r="Q708" s="270"/>
      <c r="R708" s="270"/>
      <c r="S708" s="270"/>
      <c r="T708" s="271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72" t="s">
        <v>180</v>
      </c>
      <c r="AU708" s="272" t="s">
        <v>85</v>
      </c>
      <c r="AV708" s="15" t="s">
        <v>106</v>
      </c>
      <c r="AW708" s="15" t="s">
        <v>33</v>
      </c>
      <c r="AX708" s="15" t="s">
        <v>83</v>
      </c>
      <c r="AY708" s="272" t="s">
        <v>172</v>
      </c>
    </row>
    <row r="709" s="2" customFormat="1" ht="37.8" customHeight="1">
      <c r="A709" s="39"/>
      <c r="B709" s="40"/>
      <c r="C709" s="227" t="s">
        <v>772</v>
      </c>
      <c r="D709" s="227" t="s">
        <v>174</v>
      </c>
      <c r="E709" s="228" t="s">
        <v>773</v>
      </c>
      <c r="F709" s="229" t="s">
        <v>774</v>
      </c>
      <c r="G709" s="230" t="s">
        <v>177</v>
      </c>
      <c r="H709" s="231">
        <v>475.899</v>
      </c>
      <c r="I709" s="232"/>
      <c r="J709" s="233">
        <f>ROUND(I709*H709,2)</f>
        <v>0</v>
      </c>
      <c r="K709" s="229" t="s">
        <v>178</v>
      </c>
      <c r="L709" s="45"/>
      <c r="M709" s="234" t="s">
        <v>1</v>
      </c>
      <c r="N709" s="235" t="s">
        <v>41</v>
      </c>
      <c r="O709" s="92"/>
      <c r="P709" s="236">
        <f>O709*H709</f>
        <v>0</v>
      </c>
      <c r="Q709" s="236">
        <v>0</v>
      </c>
      <c r="R709" s="236">
        <f>Q709*H709</f>
        <v>0</v>
      </c>
      <c r="S709" s="236">
        <v>0.01</v>
      </c>
      <c r="T709" s="237">
        <f>S709*H709</f>
        <v>4.7589899999999998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8" t="s">
        <v>106</v>
      </c>
      <c r="AT709" s="238" t="s">
        <v>174</v>
      </c>
      <c r="AU709" s="238" t="s">
        <v>85</v>
      </c>
      <c r="AY709" s="18" t="s">
        <v>172</v>
      </c>
      <c r="BE709" s="239">
        <f>IF(N709="základní",J709,0)</f>
        <v>0</v>
      </c>
      <c r="BF709" s="239">
        <f>IF(N709="snížená",J709,0)</f>
        <v>0</v>
      </c>
      <c r="BG709" s="239">
        <f>IF(N709="zákl. přenesená",J709,0)</f>
        <v>0</v>
      </c>
      <c r="BH709" s="239">
        <f>IF(N709="sníž. přenesená",J709,0)</f>
        <v>0</v>
      </c>
      <c r="BI709" s="239">
        <f>IF(N709="nulová",J709,0)</f>
        <v>0</v>
      </c>
      <c r="BJ709" s="18" t="s">
        <v>83</v>
      </c>
      <c r="BK709" s="239">
        <f>ROUND(I709*H709,2)</f>
        <v>0</v>
      </c>
      <c r="BL709" s="18" t="s">
        <v>106</v>
      </c>
      <c r="BM709" s="238" t="s">
        <v>775</v>
      </c>
    </row>
    <row r="710" s="13" customFormat="1">
      <c r="A710" s="13"/>
      <c r="B710" s="240"/>
      <c r="C710" s="241"/>
      <c r="D710" s="242" t="s">
        <v>180</v>
      </c>
      <c r="E710" s="243" t="s">
        <v>1</v>
      </c>
      <c r="F710" s="244" t="s">
        <v>776</v>
      </c>
      <c r="G710" s="241"/>
      <c r="H710" s="243" t="s">
        <v>1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0" t="s">
        <v>180</v>
      </c>
      <c r="AU710" s="250" t="s">
        <v>85</v>
      </c>
      <c r="AV710" s="13" t="s">
        <v>83</v>
      </c>
      <c r="AW710" s="13" t="s">
        <v>33</v>
      </c>
      <c r="AX710" s="13" t="s">
        <v>76</v>
      </c>
      <c r="AY710" s="250" t="s">
        <v>172</v>
      </c>
    </row>
    <row r="711" s="13" customFormat="1">
      <c r="A711" s="13"/>
      <c r="B711" s="240"/>
      <c r="C711" s="241"/>
      <c r="D711" s="242" t="s">
        <v>180</v>
      </c>
      <c r="E711" s="243" t="s">
        <v>1</v>
      </c>
      <c r="F711" s="244" t="s">
        <v>777</v>
      </c>
      <c r="G711" s="241"/>
      <c r="H711" s="243" t="s">
        <v>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0" t="s">
        <v>180</v>
      </c>
      <c r="AU711" s="250" t="s">
        <v>85</v>
      </c>
      <c r="AV711" s="13" t="s">
        <v>83</v>
      </c>
      <c r="AW711" s="13" t="s">
        <v>33</v>
      </c>
      <c r="AX711" s="13" t="s">
        <v>76</v>
      </c>
      <c r="AY711" s="250" t="s">
        <v>172</v>
      </c>
    </row>
    <row r="712" s="13" customFormat="1">
      <c r="A712" s="13"/>
      <c r="B712" s="240"/>
      <c r="C712" s="241"/>
      <c r="D712" s="242" t="s">
        <v>180</v>
      </c>
      <c r="E712" s="243" t="s">
        <v>1</v>
      </c>
      <c r="F712" s="244" t="s">
        <v>335</v>
      </c>
      <c r="G712" s="241"/>
      <c r="H712" s="243" t="s">
        <v>1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0" t="s">
        <v>180</v>
      </c>
      <c r="AU712" s="250" t="s">
        <v>85</v>
      </c>
      <c r="AV712" s="13" t="s">
        <v>83</v>
      </c>
      <c r="AW712" s="13" t="s">
        <v>33</v>
      </c>
      <c r="AX712" s="13" t="s">
        <v>76</v>
      </c>
      <c r="AY712" s="250" t="s">
        <v>172</v>
      </c>
    </row>
    <row r="713" s="13" customFormat="1">
      <c r="A713" s="13"/>
      <c r="B713" s="240"/>
      <c r="C713" s="241"/>
      <c r="D713" s="242" t="s">
        <v>180</v>
      </c>
      <c r="E713" s="243" t="s">
        <v>1</v>
      </c>
      <c r="F713" s="244" t="s">
        <v>778</v>
      </c>
      <c r="G713" s="241"/>
      <c r="H713" s="243" t="s">
        <v>1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0" t="s">
        <v>180</v>
      </c>
      <c r="AU713" s="250" t="s">
        <v>85</v>
      </c>
      <c r="AV713" s="13" t="s">
        <v>83</v>
      </c>
      <c r="AW713" s="13" t="s">
        <v>33</v>
      </c>
      <c r="AX713" s="13" t="s">
        <v>76</v>
      </c>
      <c r="AY713" s="250" t="s">
        <v>172</v>
      </c>
    </row>
    <row r="714" s="14" customFormat="1">
      <c r="A714" s="14"/>
      <c r="B714" s="251"/>
      <c r="C714" s="252"/>
      <c r="D714" s="242" t="s">
        <v>180</v>
      </c>
      <c r="E714" s="253" t="s">
        <v>1</v>
      </c>
      <c r="F714" s="254" t="s">
        <v>779</v>
      </c>
      <c r="G714" s="252"/>
      <c r="H714" s="255">
        <v>36.366999999999997</v>
      </c>
      <c r="I714" s="256"/>
      <c r="J714" s="252"/>
      <c r="K714" s="252"/>
      <c r="L714" s="257"/>
      <c r="M714" s="258"/>
      <c r="N714" s="259"/>
      <c r="O714" s="259"/>
      <c r="P714" s="259"/>
      <c r="Q714" s="259"/>
      <c r="R714" s="259"/>
      <c r="S714" s="259"/>
      <c r="T714" s="26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1" t="s">
        <v>180</v>
      </c>
      <c r="AU714" s="261" t="s">
        <v>85</v>
      </c>
      <c r="AV714" s="14" t="s">
        <v>85</v>
      </c>
      <c r="AW714" s="14" t="s">
        <v>33</v>
      </c>
      <c r="AX714" s="14" t="s">
        <v>76</v>
      </c>
      <c r="AY714" s="261" t="s">
        <v>172</v>
      </c>
    </row>
    <row r="715" s="14" customFormat="1">
      <c r="A715" s="14"/>
      <c r="B715" s="251"/>
      <c r="C715" s="252"/>
      <c r="D715" s="242" t="s">
        <v>180</v>
      </c>
      <c r="E715" s="253" t="s">
        <v>1</v>
      </c>
      <c r="F715" s="254" t="s">
        <v>780</v>
      </c>
      <c r="G715" s="252"/>
      <c r="H715" s="255">
        <v>-3.3599999999999999</v>
      </c>
      <c r="I715" s="256"/>
      <c r="J715" s="252"/>
      <c r="K715" s="252"/>
      <c r="L715" s="257"/>
      <c r="M715" s="258"/>
      <c r="N715" s="259"/>
      <c r="O715" s="259"/>
      <c r="P715" s="259"/>
      <c r="Q715" s="259"/>
      <c r="R715" s="259"/>
      <c r="S715" s="259"/>
      <c r="T715" s="26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1" t="s">
        <v>180</v>
      </c>
      <c r="AU715" s="261" t="s">
        <v>85</v>
      </c>
      <c r="AV715" s="14" t="s">
        <v>85</v>
      </c>
      <c r="AW715" s="14" t="s">
        <v>33</v>
      </c>
      <c r="AX715" s="14" t="s">
        <v>76</v>
      </c>
      <c r="AY715" s="261" t="s">
        <v>172</v>
      </c>
    </row>
    <row r="716" s="14" customFormat="1">
      <c r="A716" s="14"/>
      <c r="B716" s="251"/>
      <c r="C716" s="252"/>
      <c r="D716" s="242" t="s">
        <v>180</v>
      </c>
      <c r="E716" s="253" t="s">
        <v>1</v>
      </c>
      <c r="F716" s="254" t="s">
        <v>781</v>
      </c>
      <c r="G716" s="252"/>
      <c r="H716" s="255">
        <v>31.576000000000001</v>
      </c>
      <c r="I716" s="256"/>
      <c r="J716" s="252"/>
      <c r="K716" s="252"/>
      <c r="L716" s="257"/>
      <c r="M716" s="258"/>
      <c r="N716" s="259"/>
      <c r="O716" s="259"/>
      <c r="P716" s="259"/>
      <c r="Q716" s="259"/>
      <c r="R716" s="259"/>
      <c r="S716" s="259"/>
      <c r="T716" s="26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1" t="s">
        <v>180</v>
      </c>
      <c r="AU716" s="261" t="s">
        <v>85</v>
      </c>
      <c r="AV716" s="14" t="s">
        <v>85</v>
      </c>
      <c r="AW716" s="14" t="s">
        <v>33</v>
      </c>
      <c r="AX716" s="14" t="s">
        <v>76</v>
      </c>
      <c r="AY716" s="261" t="s">
        <v>172</v>
      </c>
    </row>
    <row r="717" s="14" customFormat="1">
      <c r="A717" s="14"/>
      <c r="B717" s="251"/>
      <c r="C717" s="252"/>
      <c r="D717" s="242" t="s">
        <v>180</v>
      </c>
      <c r="E717" s="253" t="s">
        <v>1</v>
      </c>
      <c r="F717" s="254" t="s">
        <v>782</v>
      </c>
      <c r="G717" s="252"/>
      <c r="H717" s="255">
        <v>-12.773999999999999</v>
      </c>
      <c r="I717" s="256"/>
      <c r="J717" s="252"/>
      <c r="K717" s="252"/>
      <c r="L717" s="257"/>
      <c r="M717" s="258"/>
      <c r="N717" s="259"/>
      <c r="O717" s="259"/>
      <c r="P717" s="259"/>
      <c r="Q717" s="259"/>
      <c r="R717" s="259"/>
      <c r="S717" s="259"/>
      <c r="T717" s="260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1" t="s">
        <v>180</v>
      </c>
      <c r="AU717" s="261" t="s">
        <v>85</v>
      </c>
      <c r="AV717" s="14" t="s">
        <v>85</v>
      </c>
      <c r="AW717" s="14" t="s">
        <v>33</v>
      </c>
      <c r="AX717" s="14" t="s">
        <v>76</v>
      </c>
      <c r="AY717" s="261" t="s">
        <v>172</v>
      </c>
    </row>
    <row r="718" s="14" customFormat="1">
      <c r="A718" s="14"/>
      <c r="B718" s="251"/>
      <c r="C718" s="252"/>
      <c r="D718" s="242" t="s">
        <v>180</v>
      </c>
      <c r="E718" s="253" t="s">
        <v>1</v>
      </c>
      <c r="F718" s="254" t="s">
        <v>783</v>
      </c>
      <c r="G718" s="252"/>
      <c r="H718" s="255">
        <v>50.154000000000003</v>
      </c>
      <c r="I718" s="256"/>
      <c r="J718" s="252"/>
      <c r="K718" s="252"/>
      <c r="L718" s="257"/>
      <c r="M718" s="258"/>
      <c r="N718" s="259"/>
      <c r="O718" s="259"/>
      <c r="P718" s="259"/>
      <c r="Q718" s="259"/>
      <c r="R718" s="259"/>
      <c r="S718" s="259"/>
      <c r="T718" s="260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61" t="s">
        <v>180</v>
      </c>
      <c r="AU718" s="261" t="s">
        <v>85</v>
      </c>
      <c r="AV718" s="14" t="s">
        <v>85</v>
      </c>
      <c r="AW718" s="14" t="s">
        <v>33</v>
      </c>
      <c r="AX718" s="14" t="s">
        <v>76</v>
      </c>
      <c r="AY718" s="261" t="s">
        <v>172</v>
      </c>
    </row>
    <row r="719" s="14" customFormat="1">
      <c r="A719" s="14"/>
      <c r="B719" s="251"/>
      <c r="C719" s="252"/>
      <c r="D719" s="242" t="s">
        <v>180</v>
      </c>
      <c r="E719" s="253" t="s">
        <v>1</v>
      </c>
      <c r="F719" s="254" t="s">
        <v>784</v>
      </c>
      <c r="G719" s="252"/>
      <c r="H719" s="255">
        <v>-3.9159999999999999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1" t="s">
        <v>180</v>
      </c>
      <c r="AU719" s="261" t="s">
        <v>85</v>
      </c>
      <c r="AV719" s="14" t="s">
        <v>85</v>
      </c>
      <c r="AW719" s="14" t="s">
        <v>33</v>
      </c>
      <c r="AX719" s="14" t="s">
        <v>76</v>
      </c>
      <c r="AY719" s="261" t="s">
        <v>172</v>
      </c>
    </row>
    <row r="720" s="14" customFormat="1">
      <c r="A720" s="14"/>
      <c r="B720" s="251"/>
      <c r="C720" s="252"/>
      <c r="D720" s="242" t="s">
        <v>180</v>
      </c>
      <c r="E720" s="253" t="s">
        <v>1</v>
      </c>
      <c r="F720" s="254" t="s">
        <v>785</v>
      </c>
      <c r="G720" s="252"/>
      <c r="H720" s="255">
        <v>3.1589999999999998</v>
      </c>
      <c r="I720" s="256"/>
      <c r="J720" s="252"/>
      <c r="K720" s="252"/>
      <c r="L720" s="257"/>
      <c r="M720" s="258"/>
      <c r="N720" s="259"/>
      <c r="O720" s="259"/>
      <c r="P720" s="259"/>
      <c r="Q720" s="259"/>
      <c r="R720" s="259"/>
      <c r="S720" s="259"/>
      <c r="T720" s="260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1" t="s">
        <v>180</v>
      </c>
      <c r="AU720" s="261" t="s">
        <v>85</v>
      </c>
      <c r="AV720" s="14" t="s">
        <v>85</v>
      </c>
      <c r="AW720" s="14" t="s">
        <v>33</v>
      </c>
      <c r="AX720" s="14" t="s">
        <v>76</v>
      </c>
      <c r="AY720" s="261" t="s">
        <v>172</v>
      </c>
    </row>
    <row r="721" s="14" customFormat="1">
      <c r="A721" s="14"/>
      <c r="B721" s="251"/>
      <c r="C721" s="252"/>
      <c r="D721" s="242" t="s">
        <v>180</v>
      </c>
      <c r="E721" s="253" t="s">
        <v>1</v>
      </c>
      <c r="F721" s="254" t="s">
        <v>786</v>
      </c>
      <c r="G721" s="252"/>
      <c r="H721" s="255">
        <v>26.539999999999999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1" t="s">
        <v>180</v>
      </c>
      <c r="AU721" s="261" t="s">
        <v>85</v>
      </c>
      <c r="AV721" s="14" t="s">
        <v>85</v>
      </c>
      <c r="AW721" s="14" t="s">
        <v>33</v>
      </c>
      <c r="AX721" s="14" t="s">
        <v>76</v>
      </c>
      <c r="AY721" s="261" t="s">
        <v>172</v>
      </c>
    </row>
    <row r="722" s="14" customFormat="1">
      <c r="A722" s="14"/>
      <c r="B722" s="251"/>
      <c r="C722" s="252"/>
      <c r="D722" s="242" t="s">
        <v>180</v>
      </c>
      <c r="E722" s="253" t="s">
        <v>1</v>
      </c>
      <c r="F722" s="254" t="s">
        <v>787</v>
      </c>
      <c r="G722" s="252"/>
      <c r="H722" s="255">
        <v>-0.29799999999999999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1" t="s">
        <v>180</v>
      </c>
      <c r="AU722" s="261" t="s">
        <v>85</v>
      </c>
      <c r="AV722" s="14" t="s">
        <v>85</v>
      </c>
      <c r="AW722" s="14" t="s">
        <v>33</v>
      </c>
      <c r="AX722" s="14" t="s">
        <v>76</v>
      </c>
      <c r="AY722" s="261" t="s">
        <v>172</v>
      </c>
    </row>
    <row r="723" s="14" customFormat="1">
      <c r="A723" s="14"/>
      <c r="B723" s="251"/>
      <c r="C723" s="252"/>
      <c r="D723" s="242" t="s">
        <v>180</v>
      </c>
      <c r="E723" s="253" t="s">
        <v>1</v>
      </c>
      <c r="F723" s="254" t="s">
        <v>788</v>
      </c>
      <c r="G723" s="252"/>
      <c r="H723" s="255">
        <v>1.613</v>
      </c>
      <c r="I723" s="256"/>
      <c r="J723" s="252"/>
      <c r="K723" s="252"/>
      <c r="L723" s="257"/>
      <c r="M723" s="258"/>
      <c r="N723" s="259"/>
      <c r="O723" s="259"/>
      <c r="P723" s="259"/>
      <c r="Q723" s="259"/>
      <c r="R723" s="259"/>
      <c r="S723" s="259"/>
      <c r="T723" s="26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1" t="s">
        <v>180</v>
      </c>
      <c r="AU723" s="261" t="s">
        <v>85</v>
      </c>
      <c r="AV723" s="14" t="s">
        <v>85</v>
      </c>
      <c r="AW723" s="14" t="s">
        <v>33</v>
      </c>
      <c r="AX723" s="14" t="s">
        <v>76</v>
      </c>
      <c r="AY723" s="261" t="s">
        <v>172</v>
      </c>
    </row>
    <row r="724" s="13" customFormat="1">
      <c r="A724" s="13"/>
      <c r="B724" s="240"/>
      <c r="C724" s="241"/>
      <c r="D724" s="242" t="s">
        <v>180</v>
      </c>
      <c r="E724" s="243" t="s">
        <v>1</v>
      </c>
      <c r="F724" s="244" t="s">
        <v>789</v>
      </c>
      <c r="G724" s="241"/>
      <c r="H724" s="243" t="s">
        <v>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0" t="s">
        <v>180</v>
      </c>
      <c r="AU724" s="250" t="s">
        <v>85</v>
      </c>
      <c r="AV724" s="13" t="s">
        <v>83</v>
      </c>
      <c r="AW724" s="13" t="s">
        <v>33</v>
      </c>
      <c r="AX724" s="13" t="s">
        <v>76</v>
      </c>
      <c r="AY724" s="250" t="s">
        <v>172</v>
      </c>
    </row>
    <row r="725" s="14" customFormat="1">
      <c r="A725" s="14"/>
      <c r="B725" s="251"/>
      <c r="C725" s="252"/>
      <c r="D725" s="242" t="s">
        <v>180</v>
      </c>
      <c r="E725" s="253" t="s">
        <v>1</v>
      </c>
      <c r="F725" s="254" t="s">
        <v>790</v>
      </c>
      <c r="G725" s="252"/>
      <c r="H725" s="255">
        <v>37.968000000000004</v>
      </c>
      <c r="I725" s="256"/>
      <c r="J725" s="252"/>
      <c r="K725" s="252"/>
      <c r="L725" s="257"/>
      <c r="M725" s="258"/>
      <c r="N725" s="259"/>
      <c r="O725" s="259"/>
      <c r="P725" s="259"/>
      <c r="Q725" s="259"/>
      <c r="R725" s="259"/>
      <c r="S725" s="259"/>
      <c r="T725" s="260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1" t="s">
        <v>180</v>
      </c>
      <c r="AU725" s="261" t="s">
        <v>85</v>
      </c>
      <c r="AV725" s="14" t="s">
        <v>85</v>
      </c>
      <c r="AW725" s="14" t="s">
        <v>33</v>
      </c>
      <c r="AX725" s="14" t="s">
        <v>76</v>
      </c>
      <c r="AY725" s="261" t="s">
        <v>172</v>
      </c>
    </row>
    <row r="726" s="14" customFormat="1">
      <c r="A726" s="14"/>
      <c r="B726" s="251"/>
      <c r="C726" s="252"/>
      <c r="D726" s="242" t="s">
        <v>180</v>
      </c>
      <c r="E726" s="253" t="s">
        <v>1</v>
      </c>
      <c r="F726" s="254" t="s">
        <v>791</v>
      </c>
      <c r="G726" s="252"/>
      <c r="H726" s="255">
        <v>-8.0039999999999996</v>
      </c>
      <c r="I726" s="256"/>
      <c r="J726" s="252"/>
      <c r="K726" s="252"/>
      <c r="L726" s="257"/>
      <c r="M726" s="258"/>
      <c r="N726" s="259"/>
      <c r="O726" s="259"/>
      <c r="P726" s="259"/>
      <c r="Q726" s="259"/>
      <c r="R726" s="259"/>
      <c r="S726" s="259"/>
      <c r="T726" s="26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1" t="s">
        <v>180</v>
      </c>
      <c r="AU726" s="261" t="s">
        <v>85</v>
      </c>
      <c r="AV726" s="14" t="s">
        <v>85</v>
      </c>
      <c r="AW726" s="14" t="s">
        <v>33</v>
      </c>
      <c r="AX726" s="14" t="s">
        <v>76</v>
      </c>
      <c r="AY726" s="261" t="s">
        <v>172</v>
      </c>
    </row>
    <row r="727" s="13" customFormat="1">
      <c r="A727" s="13"/>
      <c r="B727" s="240"/>
      <c r="C727" s="241"/>
      <c r="D727" s="242" t="s">
        <v>180</v>
      </c>
      <c r="E727" s="243" t="s">
        <v>1</v>
      </c>
      <c r="F727" s="244" t="s">
        <v>792</v>
      </c>
      <c r="G727" s="241"/>
      <c r="H727" s="243" t="s">
        <v>1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0" t="s">
        <v>180</v>
      </c>
      <c r="AU727" s="250" t="s">
        <v>85</v>
      </c>
      <c r="AV727" s="13" t="s">
        <v>83</v>
      </c>
      <c r="AW727" s="13" t="s">
        <v>33</v>
      </c>
      <c r="AX727" s="13" t="s">
        <v>76</v>
      </c>
      <c r="AY727" s="250" t="s">
        <v>172</v>
      </c>
    </row>
    <row r="728" s="14" customFormat="1">
      <c r="A728" s="14"/>
      <c r="B728" s="251"/>
      <c r="C728" s="252"/>
      <c r="D728" s="242" t="s">
        <v>180</v>
      </c>
      <c r="E728" s="253" t="s">
        <v>1</v>
      </c>
      <c r="F728" s="254" t="s">
        <v>793</v>
      </c>
      <c r="G728" s="252"/>
      <c r="H728" s="255">
        <v>54.505000000000003</v>
      </c>
      <c r="I728" s="256"/>
      <c r="J728" s="252"/>
      <c r="K728" s="252"/>
      <c r="L728" s="257"/>
      <c r="M728" s="258"/>
      <c r="N728" s="259"/>
      <c r="O728" s="259"/>
      <c r="P728" s="259"/>
      <c r="Q728" s="259"/>
      <c r="R728" s="259"/>
      <c r="S728" s="259"/>
      <c r="T728" s="26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1" t="s">
        <v>180</v>
      </c>
      <c r="AU728" s="261" t="s">
        <v>85</v>
      </c>
      <c r="AV728" s="14" t="s">
        <v>85</v>
      </c>
      <c r="AW728" s="14" t="s">
        <v>33</v>
      </c>
      <c r="AX728" s="14" t="s">
        <v>76</v>
      </c>
      <c r="AY728" s="261" t="s">
        <v>172</v>
      </c>
    </row>
    <row r="729" s="14" customFormat="1">
      <c r="A729" s="14"/>
      <c r="B729" s="251"/>
      <c r="C729" s="252"/>
      <c r="D729" s="242" t="s">
        <v>180</v>
      </c>
      <c r="E729" s="253" t="s">
        <v>1</v>
      </c>
      <c r="F729" s="254" t="s">
        <v>794</v>
      </c>
      <c r="G729" s="252"/>
      <c r="H729" s="255">
        <v>-12.773999999999999</v>
      </c>
      <c r="I729" s="256"/>
      <c r="J729" s="252"/>
      <c r="K729" s="252"/>
      <c r="L729" s="257"/>
      <c r="M729" s="258"/>
      <c r="N729" s="259"/>
      <c r="O729" s="259"/>
      <c r="P729" s="259"/>
      <c r="Q729" s="259"/>
      <c r="R729" s="259"/>
      <c r="S729" s="259"/>
      <c r="T729" s="260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61" t="s">
        <v>180</v>
      </c>
      <c r="AU729" s="261" t="s">
        <v>85</v>
      </c>
      <c r="AV729" s="14" t="s">
        <v>85</v>
      </c>
      <c r="AW729" s="14" t="s">
        <v>33</v>
      </c>
      <c r="AX729" s="14" t="s">
        <v>76</v>
      </c>
      <c r="AY729" s="261" t="s">
        <v>172</v>
      </c>
    </row>
    <row r="730" s="13" customFormat="1">
      <c r="A730" s="13"/>
      <c r="B730" s="240"/>
      <c r="C730" s="241"/>
      <c r="D730" s="242" t="s">
        <v>180</v>
      </c>
      <c r="E730" s="243" t="s">
        <v>1</v>
      </c>
      <c r="F730" s="244" t="s">
        <v>795</v>
      </c>
      <c r="G730" s="241"/>
      <c r="H730" s="243" t="s">
        <v>1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0" t="s">
        <v>180</v>
      </c>
      <c r="AU730" s="250" t="s">
        <v>85</v>
      </c>
      <c r="AV730" s="13" t="s">
        <v>83</v>
      </c>
      <c r="AW730" s="13" t="s">
        <v>33</v>
      </c>
      <c r="AX730" s="13" t="s">
        <v>76</v>
      </c>
      <c r="AY730" s="250" t="s">
        <v>172</v>
      </c>
    </row>
    <row r="731" s="13" customFormat="1">
      <c r="A731" s="13"/>
      <c r="B731" s="240"/>
      <c r="C731" s="241"/>
      <c r="D731" s="242" t="s">
        <v>180</v>
      </c>
      <c r="E731" s="243" t="s">
        <v>1</v>
      </c>
      <c r="F731" s="244" t="s">
        <v>796</v>
      </c>
      <c r="G731" s="241"/>
      <c r="H731" s="243" t="s">
        <v>1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50" t="s">
        <v>180</v>
      </c>
      <c r="AU731" s="250" t="s">
        <v>85</v>
      </c>
      <c r="AV731" s="13" t="s">
        <v>83</v>
      </c>
      <c r="AW731" s="13" t="s">
        <v>33</v>
      </c>
      <c r="AX731" s="13" t="s">
        <v>76</v>
      </c>
      <c r="AY731" s="250" t="s">
        <v>172</v>
      </c>
    </row>
    <row r="732" s="14" customFormat="1">
      <c r="A732" s="14"/>
      <c r="B732" s="251"/>
      <c r="C732" s="252"/>
      <c r="D732" s="242" t="s">
        <v>180</v>
      </c>
      <c r="E732" s="253" t="s">
        <v>1</v>
      </c>
      <c r="F732" s="254" t="s">
        <v>797</v>
      </c>
      <c r="G732" s="252"/>
      <c r="H732" s="255">
        <v>2.1779999999999999</v>
      </c>
      <c r="I732" s="256"/>
      <c r="J732" s="252"/>
      <c r="K732" s="252"/>
      <c r="L732" s="257"/>
      <c r="M732" s="258"/>
      <c r="N732" s="259"/>
      <c r="O732" s="259"/>
      <c r="P732" s="259"/>
      <c r="Q732" s="259"/>
      <c r="R732" s="259"/>
      <c r="S732" s="259"/>
      <c r="T732" s="260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1" t="s">
        <v>180</v>
      </c>
      <c r="AU732" s="261" t="s">
        <v>85</v>
      </c>
      <c r="AV732" s="14" t="s">
        <v>85</v>
      </c>
      <c r="AW732" s="14" t="s">
        <v>33</v>
      </c>
      <c r="AX732" s="14" t="s">
        <v>76</v>
      </c>
      <c r="AY732" s="261" t="s">
        <v>172</v>
      </c>
    </row>
    <row r="733" s="13" customFormat="1">
      <c r="A733" s="13"/>
      <c r="B733" s="240"/>
      <c r="C733" s="241"/>
      <c r="D733" s="242" t="s">
        <v>180</v>
      </c>
      <c r="E733" s="243" t="s">
        <v>1</v>
      </c>
      <c r="F733" s="244" t="s">
        <v>798</v>
      </c>
      <c r="G733" s="241"/>
      <c r="H733" s="243" t="s">
        <v>1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0" t="s">
        <v>180</v>
      </c>
      <c r="AU733" s="250" t="s">
        <v>85</v>
      </c>
      <c r="AV733" s="13" t="s">
        <v>83</v>
      </c>
      <c r="AW733" s="13" t="s">
        <v>33</v>
      </c>
      <c r="AX733" s="13" t="s">
        <v>76</v>
      </c>
      <c r="AY733" s="250" t="s">
        <v>172</v>
      </c>
    </row>
    <row r="734" s="13" customFormat="1">
      <c r="A734" s="13"/>
      <c r="B734" s="240"/>
      <c r="C734" s="241"/>
      <c r="D734" s="242" t="s">
        <v>180</v>
      </c>
      <c r="E734" s="243" t="s">
        <v>1</v>
      </c>
      <c r="F734" s="244" t="s">
        <v>796</v>
      </c>
      <c r="G734" s="241"/>
      <c r="H734" s="243" t="s">
        <v>1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0" t="s">
        <v>180</v>
      </c>
      <c r="AU734" s="250" t="s">
        <v>85</v>
      </c>
      <c r="AV734" s="13" t="s">
        <v>83</v>
      </c>
      <c r="AW734" s="13" t="s">
        <v>33</v>
      </c>
      <c r="AX734" s="13" t="s">
        <v>76</v>
      </c>
      <c r="AY734" s="250" t="s">
        <v>172</v>
      </c>
    </row>
    <row r="735" s="14" customFormat="1">
      <c r="A735" s="14"/>
      <c r="B735" s="251"/>
      <c r="C735" s="252"/>
      <c r="D735" s="242" t="s">
        <v>180</v>
      </c>
      <c r="E735" s="253" t="s">
        <v>1</v>
      </c>
      <c r="F735" s="254" t="s">
        <v>799</v>
      </c>
      <c r="G735" s="252"/>
      <c r="H735" s="255">
        <v>2.9239999999999999</v>
      </c>
      <c r="I735" s="256"/>
      <c r="J735" s="252"/>
      <c r="K735" s="252"/>
      <c r="L735" s="257"/>
      <c r="M735" s="258"/>
      <c r="N735" s="259"/>
      <c r="O735" s="259"/>
      <c r="P735" s="259"/>
      <c r="Q735" s="259"/>
      <c r="R735" s="259"/>
      <c r="S735" s="259"/>
      <c r="T735" s="26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61" t="s">
        <v>180</v>
      </c>
      <c r="AU735" s="261" t="s">
        <v>85</v>
      </c>
      <c r="AV735" s="14" t="s">
        <v>85</v>
      </c>
      <c r="AW735" s="14" t="s">
        <v>33</v>
      </c>
      <c r="AX735" s="14" t="s">
        <v>76</v>
      </c>
      <c r="AY735" s="261" t="s">
        <v>172</v>
      </c>
    </row>
    <row r="736" s="13" customFormat="1">
      <c r="A736" s="13"/>
      <c r="B736" s="240"/>
      <c r="C736" s="241"/>
      <c r="D736" s="242" t="s">
        <v>180</v>
      </c>
      <c r="E736" s="243" t="s">
        <v>1</v>
      </c>
      <c r="F736" s="244" t="s">
        <v>800</v>
      </c>
      <c r="G736" s="241"/>
      <c r="H736" s="243" t="s">
        <v>1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50" t="s">
        <v>180</v>
      </c>
      <c r="AU736" s="250" t="s">
        <v>85</v>
      </c>
      <c r="AV736" s="13" t="s">
        <v>83</v>
      </c>
      <c r="AW736" s="13" t="s">
        <v>33</v>
      </c>
      <c r="AX736" s="13" t="s">
        <v>76</v>
      </c>
      <c r="AY736" s="250" t="s">
        <v>172</v>
      </c>
    </row>
    <row r="737" s="13" customFormat="1">
      <c r="A737" s="13"/>
      <c r="B737" s="240"/>
      <c r="C737" s="241"/>
      <c r="D737" s="242" t="s">
        <v>180</v>
      </c>
      <c r="E737" s="243" t="s">
        <v>1</v>
      </c>
      <c r="F737" s="244" t="s">
        <v>796</v>
      </c>
      <c r="G737" s="241"/>
      <c r="H737" s="243" t="s">
        <v>1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0" t="s">
        <v>180</v>
      </c>
      <c r="AU737" s="250" t="s">
        <v>85</v>
      </c>
      <c r="AV737" s="13" t="s">
        <v>83</v>
      </c>
      <c r="AW737" s="13" t="s">
        <v>33</v>
      </c>
      <c r="AX737" s="13" t="s">
        <v>76</v>
      </c>
      <c r="AY737" s="250" t="s">
        <v>172</v>
      </c>
    </row>
    <row r="738" s="14" customFormat="1">
      <c r="A738" s="14"/>
      <c r="B738" s="251"/>
      <c r="C738" s="252"/>
      <c r="D738" s="242" t="s">
        <v>180</v>
      </c>
      <c r="E738" s="253" t="s">
        <v>1</v>
      </c>
      <c r="F738" s="254" t="s">
        <v>801</v>
      </c>
      <c r="G738" s="252"/>
      <c r="H738" s="255">
        <v>1.996</v>
      </c>
      <c r="I738" s="256"/>
      <c r="J738" s="252"/>
      <c r="K738" s="252"/>
      <c r="L738" s="257"/>
      <c r="M738" s="258"/>
      <c r="N738" s="259"/>
      <c r="O738" s="259"/>
      <c r="P738" s="259"/>
      <c r="Q738" s="259"/>
      <c r="R738" s="259"/>
      <c r="S738" s="259"/>
      <c r="T738" s="260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1" t="s">
        <v>180</v>
      </c>
      <c r="AU738" s="261" t="s">
        <v>85</v>
      </c>
      <c r="AV738" s="14" t="s">
        <v>85</v>
      </c>
      <c r="AW738" s="14" t="s">
        <v>33</v>
      </c>
      <c r="AX738" s="14" t="s">
        <v>76</v>
      </c>
      <c r="AY738" s="261" t="s">
        <v>172</v>
      </c>
    </row>
    <row r="739" s="14" customFormat="1">
      <c r="A739" s="14"/>
      <c r="B739" s="251"/>
      <c r="C739" s="252"/>
      <c r="D739" s="242" t="s">
        <v>180</v>
      </c>
      <c r="E739" s="253" t="s">
        <v>1</v>
      </c>
      <c r="F739" s="254" t="s">
        <v>802</v>
      </c>
      <c r="G739" s="252"/>
      <c r="H739" s="255">
        <v>-2.7999999999999998</v>
      </c>
      <c r="I739" s="256"/>
      <c r="J739" s="252"/>
      <c r="K739" s="252"/>
      <c r="L739" s="257"/>
      <c r="M739" s="258"/>
      <c r="N739" s="259"/>
      <c r="O739" s="259"/>
      <c r="P739" s="259"/>
      <c r="Q739" s="259"/>
      <c r="R739" s="259"/>
      <c r="S739" s="259"/>
      <c r="T739" s="260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61" t="s">
        <v>180</v>
      </c>
      <c r="AU739" s="261" t="s">
        <v>85</v>
      </c>
      <c r="AV739" s="14" t="s">
        <v>85</v>
      </c>
      <c r="AW739" s="14" t="s">
        <v>33</v>
      </c>
      <c r="AX739" s="14" t="s">
        <v>76</v>
      </c>
      <c r="AY739" s="261" t="s">
        <v>172</v>
      </c>
    </row>
    <row r="740" s="13" customFormat="1">
      <c r="A740" s="13"/>
      <c r="B740" s="240"/>
      <c r="C740" s="241"/>
      <c r="D740" s="242" t="s">
        <v>180</v>
      </c>
      <c r="E740" s="243" t="s">
        <v>1</v>
      </c>
      <c r="F740" s="244" t="s">
        <v>341</v>
      </c>
      <c r="G740" s="241"/>
      <c r="H740" s="243" t="s">
        <v>1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0" t="s">
        <v>180</v>
      </c>
      <c r="AU740" s="250" t="s">
        <v>85</v>
      </c>
      <c r="AV740" s="13" t="s">
        <v>83</v>
      </c>
      <c r="AW740" s="13" t="s">
        <v>33</v>
      </c>
      <c r="AX740" s="13" t="s">
        <v>76</v>
      </c>
      <c r="AY740" s="250" t="s">
        <v>172</v>
      </c>
    </row>
    <row r="741" s="13" customFormat="1">
      <c r="A741" s="13"/>
      <c r="B741" s="240"/>
      <c r="C741" s="241"/>
      <c r="D741" s="242" t="s">
        <v>180</v>
      </c>
      <c r="E741" s="243" t="s">
        <v>1</v>
      </c>
      <c r="F741" s="244" t="s">
        <v>803</v>
      </c>
      <c r="G741" s="241"/>
      <c r="H741" s="243" t="s">
        <v>1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0" t="s">
        <v>180</v>
      </c>
      <c r="AU741" s="250" t="s">
        <v>85</v>
      </c>
      <c r="AV741" s="13" t="s">
        <v>83</v>
      </c>
      <c r="AW741" s="13" t="s">
        <v>33</v>
      </c>
      <c r="AX741" s="13" t="s">
        <v>76</v>
      </c>
      <c r="AY741" s="250" t="s">
        <v>172</v>
      </c>
    </row>
    <row r="742" s="14" customFormat="1">
      <c r="A742" s="14"/>
      <c r="B742" s="251"/>
      <c r="C742" s="252"/>
      <c r="D742" s="242" t="s">
        <v>180</v>
      </c>
      <c r="E742" s="253" t="s">
        <v>1</v>
      </c>
      <c r="F742" s="254" t="s">
        <v>804</v>
      </c>
      <c r="G742" s="252"/>
      <c r="H742" s="255">
        <v>59.354999999999997</v>
      </c>
      <c r="I742" s="256"/>
      <c r="J742" s="252"/>
      <c r="K742" s="252"/>
      <c r="L742" s="257"/>
      <c r="M742" s="258"/>
      <c r="N742" s="259"/>
      <c r="O742" s="259"/>
      <c r="P742" s="259"/>
      <c r="Q742" s="259"/>
      <c r="R742" s="259"/>
      <c r="S742" s="259"/>
      <c r="T742" s="26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1" t="s">
        <v>180</v>
      </c>
      <c r="AU742" s="261" t="s">
        <v>85</v>
      </c>
      <c r="AV742" s="14" t="s">
        <v>85</v>
      </c>
      <c r="AW742" s="14" t="s">
        <v>33</v>
      </c>
      <c r="AX742" s="14" t="s">
        <v>76</v>
      </c>
      <c r="AY742" s="261" t="s">
        <v>172</v>
      </c>
    </row>
    <row r="743" s="14" customFormat="1">
      <c r="A743" s="14"/>
      <c r="B743" s="251"/>
      <c r="C743" s="252"/>
      <c r="D743" s="242" t="s">
        <v>180</v>
      </c>
      <c r="E743" s="253" t="s">
        <v>1</v>
      </c>
      <c r="F743" s="254" t="s">
        <v>805</v>
      </c>
      <c r="G743" s="252"/>
      <c r="H743" s="255">
        <v>35.051000000000002</v>
      </c>
      <c r="I743" s="256"/>
      <c r="J743" s="252"/>
      <c r="K743" s="252"/>
      <c r="L743" s="257"/>
      <c r="M743" s="258"/>
      <c r="N743" s="259"/>
      <c r="O743" s="259"/>
      <c r="P743" s="259"/>
      <c r="Q743" s="259"/>
      <c r="R743" s="259"/>
      <c r="S743" s="259"/>
      <c r="T743" s="260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61" t="s">
        <v>180</v>
      </c>
      <c r="AU743" s="261" t="s">
        <v>85</v>
      </c>
      <c r="AV743" s="14" t="s">
        <v>85</v>
      </c>
      <c r="AW743" s="14" t="s">
        <v>33</v>
      </c>
      <c r="AX743" s="14" t="s">
        <v>76</v>
      </c>
      <c r="AY743" s="261" t="s">
        <v>172</v>
      </c>
    </row>
    <row r="744" s="14" customFormat="1">
      <c r="A744" s="14"/>
      <c r="B744" s="251"/>
      <c r="C744" s="252"/>
      <c r="D744" s="242" t="s">
        <v>180</v>
      </c>
      <c r="E744" s="253" t="s">
        <v>1</v>
      </c>
      <c r="F744" s="254" t="s">
        <v>806</v>
      </c>
      <c r="G744" s="252"/>
      <c r="H744" s="255">
        <v>69.606999999999999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1" t="s">
        <v>180</v>
      </c>
      <c r="AU744" s="261" t="s">
        <v>85</v>
      </c>
      <c r="AV744" s="14" t="s">
        <v>85</v>
      </c>
      <c r="AW744" s="14" t="s">
        <v>33</v>
      </c>
      <c r="AX744" s="14" t="s">
        <v>76</v>
      </c>
      <c r="AY744" s="261" t="s">
        <v>172</v>
      </c>
    </row>
    <row r="745" s="14" customFormat="1">
      <c r="A745" s="14"/>
      <c r="B745" s="251"/>
      <c r="C745" s="252"/>
      <c r="D745" s="242" t="s">
        <v>180</v>
      </c>
      <c r="E745" s="253" t="s">
        <v>1</v>
      </c>
      <c r="F745" s="254" t="s">
        <v>807</v>
      </c>
      <c r="G745" s="252"/>
      <c r="H745" s="255">
        <v>77.742000000000004</v>
      </c>
      <c r="I745" s="256"/>
      <c r="J745" s="252"/>
      <c r="K745" s="252"/>
      <c r="L745" s="257"/>
      <c r="M745" s="258"/>
      <c r="N745" s="259"/>
      <c r="O745" s="259"/>
      <c r="P745" s="259"/>
      <c r="Q745" s="259"/>
      <c r="R745" s="259"/>
      <c r="S745" s="259"/>
      <c r="T745" s="260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61" t="s">
        <v>180</v>
      </c>
      <c r="AU745" s="261" t="s">
        <v>85</v>
      </c>
      <c r="AV745" s="14" t="s">
        <v>85</v>
      </c>
      <c r="AW745" s="14" t="s">
        <v>33</v>
      </c>
      <c r="AX745" s="14" t="s">
        <v>76</v>
      </c>
      <c r="AY745" s="261" t="s">
        <v>172</v>
      </c>
    </row>
    <row r="746" s="14" customFormat="1">
      <c r="A746" s="14"/>
      <c r="B746" s="251"/>
      <c r="C746" s="252"/>
      <c r="D746" s="242" t="s">
        <v>180</v>
      </c>
      <c r="E746" s="253" t="s">
        <v>1</v>
      </c>
      <c r="F746" s="254" t="s">
        <v>808</v>
      </c>
      <c r="G746" s="252"/>
      <c r="H746" s="255">
        <v>-12.6</v>
      </c>
      <c r="I746" s="256"/>
      <c r="J746" s="252"/>
      <c r="K746" s="252"/>
      <c r="L746" s="257"/>
      <c r="M746" s="258"/>
      <c r="N746" s="259"/>
      <c r="O746" s="259"/>
      <c r="P746" s="259"/>
      <c r="Q746" s="259"/>
      <c r="R746" s="259"/>
      <c r="S746" s="259"/>
      <c r="T746" s="260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1" t="s">
        <v>180</v>
      </c>
      <c r="AU746" s="261" t="s">
        <v>85</v>
      </c>
      <c r="AV746" s="14" t="s">
        <v>85</v>
      </c>
      <c r="AW746" s="14" t="s">
        <v>33</v>
      </c>
      <c r="AX746" s="14" t="s">
        <v>76</v>
      </c>
      <c r="AY746" s="261" t="s">
        <v>172</v>
      </c>
    </row>
    <row r="747" s="14" customFormat="1">
      <c r="A747" s="14"/>
      <c r="B747" s="251"/>
      <c r="C747" s="252"/>
      <c r="D747" s="242" t="s">
        <v>180</v>
      </c>
      <c r="E747" s="253" t="s">
        <v>1</v>
      </c>
      <c r="F747" s="254" t="s">
        <v>809</v>
      </c>
      <c r="G747" s="252"/>
      <c r="H747" s="255">
        <v>3.1389999999999998</v>
      </c>
      <c r="I747" s="256"/>
      <c r="J747" s="252"/>
      <c r="K747" s="252"/>
      <c r="L747" s="257"/>
      <c r="M747" s="258"/>
      <c r="N747" s="259"/>
      <c r="O747" s="259"/>
      <c r="P747" s="259"/>
      <c r="Q747" s="259"/>
      <c r="R747" s="259"/>
      <c r="S747" s="259"/>
      <c r="T747" s="26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1" t="s">
        <v>180</v>
      </c>
      <c r="AU747" s="261" t="s">
        <v>85</v>
      </c>
      <c r="AV747" s="14" t="s">
        <v>85</v>
      </c>
      <c r="AW747" s="14" t="s">
        <v>33</v>
      </c>
      <c r="AX747" s="14" t="s">
        <v>76</v>
      </c>
      <c r="AY747" s="261" t="s">
        <v>172</v>
      </c>
    </row>
    <row r="748" s="13" customFormat="1">
      <c r="A748" s="13"/>
      <c r="B748" s="240"/>
      <c r="C748" s="241"/>
      <c r="D748" s="242" t="s">
        <v>180</v>
      </c>
      <c r="E748" s="243" t="s">
        <v>1</v>
      </c>
      <c r="F748" s="244" t="s">
        <v>508</v>
      </c>
      <c r="G748" s="241"/>
      <c r="H748" s="243" t="s">
        <v>1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50" t="s">
        <v>180</v>
      </c>
      <c r="AU748" s="250" t="s">
        <v>85</v>
      </c>
      <c r="AV748" s="13" t="s">
        <v>83</v>
      </c>
      <c r="AW748" s="13" t="s">
        <v>33</v>
      </c>
      <c r="AX748" s="13" t="s">
        <v>76</v>
      </c>
      <c r="AY748" s="250" t="s">
        <v>172</v>
      </c>
    </row>
    <row r="749" s="13" customFormat="1">
      <c r="A749" s="13"/>
      <c r="B749" s="240"/>
      <c r="C749" s="241"/>
      <c r="D749" s="242" t="s">
        <v>180</v>
      </c>
      <c r="E749" s="243" t="s">
        <v>1</v>
      </c>
      <c r="F749" s="244" t="s">
        <v>796</v>
      </c>
      <c r="G749" s="241"/>
      <c r="H749" s="243" t="s">
        <v>1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0" t="s">
        <v>180</v>
      </c>
      <c r="AU749" s="250" t="s">
        <v>85</v>
      </c>
      <c r="AV749" s="13" t="s">
        <v>83</v>
      </c>
      <c r="AW749" s="13" t="s">
        <v>33</v>
      </c>
      <c r="AX749" s="13" t="s">
        <v>76</v>
      </c>
      <c r="AY749" s="250" t="s">
        <v>172</v>
      </c>
    </row>
    <row r="750" s="14" customFormat="1">
      <c r="A750" s="14"/>
      <c r="B750" s="251"/>
      <c r="C750" s="252"/>
      <c r="D750" s="242" t="s">
        <v>180</v>
      </c>
      <c r="E750" s="253" t="s">
        <v>1</v>
      </c>
      <c r="F750" s="254" t="s">
        <v>810</v>
      </c>
      <c r="G750" s="252"/>
      <c r="H750" s="255">
        <v>4.9000000000000004</v>
      </c>
      <c r="I750" s="256"/>
      <c r="J750" s="252"/>
      <c r="K750" s="252"/>
      <c r="L750" s="257"/>
      <c r="M750" s="258"/>
      <c r="N750" s="259"/>
      <c r="O750" s="259"/>
      <c r="P750" s="259"/>
      <c r="Q750" s="259"/>
      <c r="R750" s="259"/>
      <c r="S750" s="259"/>
      <c r="T750" s="260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1" t="s">
        <v>180</v>
      </c>
      <c r="AU750" s="261" t="s">
        <v>85</v>
      </c>
      <c r="AV750" s="14" t="s">
        <v>85</v>
      </c>
      <c r="AW750" s="14" t="s">
        <v>33</v>
      </c>
      <c r="AX750" s="14" t="s">
        <v>76</v>
      </c>
      <c r="AY750" s="261" t="s">
        <v>172</v>
      </c>
    </row>
    <row r="751" s="13" customFormat="1">
      <c r="A751" s="13"/>
      <c r="B751" s="240"/>
      <c r="C751" s="241"/>
      <c r="D751" s="242" t="s">
        <v>180</v>
      </c>
      <c r="E751" s="243" t="s">
        <v>1</v>
      </c>
      <c r="F751" s="244" t="s">
        <v>511</v>
      </c>
      <c r="G751" s="241"/>
      <c r="H751" s="243" t="s">
        <v>1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0" t="s">
        <v>180</v>
      </c>
      <c r="AU751" s="250" t="s">
        <v>85</v>
      </c>
      <c r="AV751" s="13" t="s">
        <v>83</v>
      </c>
      <c r="AW751" s="13" t="s">
        <v>33</v>
      </c>
      <c r="AX751" s="13" t="s">
        <v>76</v>
      </c>
      <c r="AY751" s="250" t="s">
        <v>172</v>
      </c>
    </row>
    <row r="752" s="13" customFormat="1">
      <c r="A752" s="13"/>
      <c r="B752" s="240"/>
      <c r="C752" s="241"/>
      <c r="D752" s="242" t="s">
        <v>180</v>
      </c>
      <c r="E752" s="243" t="s">
        <v>1</v>
      </c>
      <c r="F752" s="244" t="s">
        <v>796</v>
      </c>
      <c r="G752" s="241"/>
      <c r="H752" s="243" t="s">
        <v>1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0" t="s">
        <v>180</v>
      </c>
      <c r="AU752" s="250" t="s">
        <v>85</v>
      </c>
      <c r="AV752" s="13" t="s">
        <v>83</v>
      </c>
      <c r="AW752" s="13" t="s">
        <v>33</v>
      </c>
      <c r="AX752" s="13" t="s">
        <v>76</v>
      </c>
      <c r="AY752" s="250" t="s">
        <v>172</v>
      </c>
    </row>
    <row r="753" s="14" customFormat="1">
      <c r="A753" s="14"/>
      <c r="B753" s="251"/>
      <c r="C753" s="252"/>
      <c r="D753" s="242" t="s">
        <v>180</v>
      </c>
      <c r="E753" s="253" t="s">
        <v>1</v>
      </c>
      <c r="F753" s="254" t="s">
        <v>512</v>
      </c>
      <c r="G753" s="252"/>
      <c r="H753" s="255">
        <v>4.6790000000000003</v>
      </c>
      <c r="I753" s="256"/>
      <c r="J753" s="252"/>
      <c r="K753" s="252"/>
      <c r="L753" s="257"/>
      <c r="M753" s="258"/>
      <c r="N753" s="259"/>
      <c r="O753" s="259"/>
      <c r="P753" s="259"/>
      <c r="Q753" s="259"/>
      <c r="R753" s="259"/>
      <c r="S753" s="259"/>
      <c r="T753" s="26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1" t="s">
        <v>180</v>
      </c>
      <c r="AU753" s="261" t="s">
        <v>85</v>
      </c>
      <c r="AV753" s="14" t="s">
        <v>85</v>
      </c>
      <c r="AW753" s="14" t="s">
        <v>33</v>
      </c>
      <c r="AX753" s="14" t="s">
        <v>76</v>
      </c>
      <c r="AY753" s="261" t="s">
        <v>172</v>
      </c>
    </row>
    <row r="754" s="13" customFormat="1">
      <c r="A754" s="13"/>
      <c r="B754" s="240"/>
      <c r="C754" s="241"/>
      <c r="D754" s="242" t="s">
        <v>180</v>
      </c>
      <c r="E754" s="243" t="s">
        <v>1</v>
      </c>
      <c r="F754" s="244" t="s">
        <v>513</v>
      </c>
      <c r="G754" s="241"/>
      <c r="H754" s="243" t="s">
        <v>1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0" t="s">
        <v>180</v>
      </c>
      <c r="AU754" s="250" t="s">
        <v>85</v>
      </c>
      <c r="AV754" s="13" t="s">
        <v>83</v>
      </c>
      <c r="AW754" s="13" t="s">
        <v>33</v>
      </c>
      <c r="AX754" s="13" t="s">
        <v>76</v>
      </c>
      <c r="AY754" s="250" t="s">
        <v>172</v>
      </c>
    </row>
    <row r="755" s="13" customFormat="1">
      <c r="A755" s="13"/>
      <c r="B755" s="240"/>
      <c r="C755" s="241"/>
      <c r="D755" s="242" t="s">
        <v>180</v>
      </c>
      <c r="E755" s="243" t="s">
        <v>1</v>
      </c>
      <c r="F755" s="244" t="s">
        <v>796</v>
      </c>
      <c r="G755" s="241"/>
      <c r="H755" s="243" t="s">
        <v>1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0" t="s">
        <v>180</v>
      </c>
      <c r="AU755" s="250" t="s">
        <v>85</v>
      </c>
      <c r="AV755" s="13" t="s">
        <v>83</v>
      </c>
      <c r="AW755" s="13" t="s">
        <v>33</v>
      </c>
      <c r="AX755" s="13" t="s">
        <v>76</v>
      </c>
      <c r="AY755" s="250" t="s">
        <v>172</v>
      </c>
    </row>
    <row r="756" s="14" customFormat="1">
      <c r="A756" s="14"/>
      <c r="B756" s="251"/>
      <c r="C756" s="252"/>
      <c r="D756" s="242" t="s">
        <v>180</v>
      </c>
      <c r="E756" s="253" t="s">
        <v>1</v>
      </c>
      <c r="F756" s="254" t="s">
        <v>811</v>
      </c>
      <c r="G756" s="252"/>
      <c r="H756" s="255">
        <v>1.454</v>
      </c>
      <c r="I756" s="256"/>
      <c r="J756" s="252"/>
      <c r="K756" s="252"/>
      <c r="L756" s="257"/>
      <c r="M756" s="258"/>
      <c r="N756" s="259"/>
      <c r="O756" s="259"/>
      <c r="P756" s="259"/>
      <c r="Q756" s="259"/>
      <c r="R756" s="259"/>
      <c r="S756" s="259"/>
      <c r="T756" s="26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1" t="s">
        <v>180</v>
      </c>
      <c r="AU756" s="261" t="s">
        <v>85</v>
      </c>
      <c r="AV756" s="14" t="s">
        <v>85</v>
      </c>
      <c r="AW756" s="14" t="s">
        <v>33</v>
      </c>
      <c r="AX756" s="14" t="s">
        <v>76</v>
      </c>
      <c r="AY756" s="261" t="s">
        <v>172</v>
      </c>
    </row>
    <row r="757" s="14" customFormat="1">
      <c r="A757" s="14"/>
      <c r="B757" s="251"/>
      <c r="C757" s="252"/>
      <c r="D757" s="242" t="s">
        <v>180</v>
      </c>
      <c r="E757" s="253" t="s">
        <v>1</v>
      </c>
      <c r="F757" s="254" t="s">
        <v>812</v>
      </c>
      <c r="G757" s="252"/>
      <c r="H757" s="255">
        <v>2.1200000000000001</v>
      </c>
      <c r="I757" s="256"/>
      <c r="J757" s="252"/>
      <c r="K757" s="252"/>
      <c r="L757" s="257"/>
      <c r="M757" s="258"/>
      <c r="N757" s="259"/>
      <c r="O757" s="259"/>
      <c r="P757" s="259"/>
      <c r="Q757" s="259"/>
      <c r="R757" s="259"/>
      <c r="S757" s="259"/>
      <c r="T757" s="26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61" t="s">
        <v>180</v>
      </c>
      <c r="AU757" s="261" t="s">
        <v>85</v>
      </c>
      <c r="AV757" s="14" t="s">
        <v>85</v>
      </c>
      <c r="AW757" s="14" t="s">
        <v>33</v>
      </c>
      <c r="AX757" s="14" t="s">
        <v>76</v>
      </c>
      <c r="AY757" s="261" t="s">
        <v>172</v>
      </c>
    </row>
    <row r="758" s="13" customFormat="1">
      <c r="A758" s="13"/>
      <c r="B758" s="240"/>
      <c r="C758" s="241"/>
      <c r="D758" s="242" t="s">
        <v>180</v>
      </c>
      <c r="E758" s="243" t="s">
        <v>1</v>
      </c>
      <c r="F758" s="244" t="s">
        <v>516</v>
      </c>
      <c r="G758" s="241"/>
      <c r="H758" s="243" t="s">
        <v>1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0" t="s">
        <v>180</v>
      </c>
      <c r="AU758" s="250" t="s">
        <v>85</v>
      </c>
      <c r="AV758" s="13" t="s">
        <v>83</v>
      </c>
      <c r="AW758" s="13" t="s">
        <v>33</v>
      </c>
      <c r="AX758" s="13" t="s">
        <v>76</v>
      </c>
      <c r="AY758" s="250" t="s">
        <v>172</v>
      </c>
    </row>
    <row r="759" s="13" customFormat="1">
      <c r="A759" s="13"/>
      <c r="B759" s="240"/>
      <c r="C759" s="241"/>
      <c r="D759" s="242" t="s">
        <v>180</v>
      </c>
      <c r="E759" s="243" t="s">
        <v>1</v>
      </c>
      <c r="F759" s="244" t="s">
        <v>796</v>
      </c>
      <c r="G759" s="241"/>
      <c r="H759" s="243" t="s">
        <v>1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0" t="s">
        <v>180</v>
      </c>
      <c r="AU759" s="250" t="s">
        <v>85</v>
      </c>
      <c r="AV759" s="13" t="s">
        <v>83</v>
      </c>
      <c r="AW759" s="13" t="s">
        <v>33</v>
      </c>
      <c r="AX759" s="13" t="s">
        <v>76</v>
      </c>
      <c r="AY759" s="250" t="s">
        <v>172</v>
      </c>
    </row>
    <row r="760" s="14" customFormat="1">
      <c r="A760" s="14"/>
      <c r="B760" s="251"/>
      <c r="C760" s="252"/>
      <c r="D760" s="242" t="s">
        <v>180</v>
      </c>
      <c r="E760" s="253" t="s">
        <v>1</v>
      </c>
      <c r="F760" s="254" t="s">
        <v>813</v>
      </c>
      <c r="G760" s="252"/>
      <c r="H760" s="255">
        <v>4.8959999999999999</v>
      </c>
      <c r="I760" s="256"/>
      <c r="J760" s="252"/>
      <c r="K760" s="252"/>
      <c r="L760" s="257"/>
      <c r="M760" s="258"/>
      <c r="N760" s="259"/>
      <c r="O760" s="259"/>
      <c r="P760" s="259"/>
      <c r="Q760" s="259"/>
      <c r="R760" s="259"/>
      <c r="S760" s="259"/>
      <c r="T760" s="26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1" t="s">
        <v>180</v>
      </c>
      <c r="AU760" s="261" t="s">
        <v>85</v>
      </c>
      <c r="AV760" s="14" t="s">
        <v>85</v>
      </c>
      <c r="AW760" s="14" t="s">
        <v>33</v>
      </c>
      <c r="AX760" s="14" t="s">
        <v>76</v>
      </c>
      <c r="AY760" s="261" t="s">
        <v>172</v>
      </c>
    </row>
    <row r="761" s="13" customFormat="1">
      <c r="A761" s="13"/>
      <c r="B761" s="240"/>
      <c r="C761" s="241"/>
      <c r="D761" s="242" t="s">
        <v>180</v>
      </c>
      <c r="E761" s="243" t="s">
        <v>1</v>
      </c>
      <c r="F761" s="244" t="s">
        <v>814</v>
      </c>
      <c r="G761" s="241"/>
      <c r="H761" s="243" t="s">
        <v>1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0" t="s">
        <v>180</v>
      </c>
      <c r="AU761" s="250" t="s">
        <v>85</v>
      </c>
      <c r="AV761" s="13" t="s">
        <v>83</v>
      </c>
      <c r="AW761" s="13" t="s">
        <v>33</v>
      </c>
      <c r="AX761" s="13" t="s">
        <v>76</v>
      </c>
      <c r="AY761" s="250" t="s">
        <v>172</v>
      </c>
    </row>
    <row r="762" s="13" customFormat="1">
      <c r="A762" s="13"/>
      <c r="B762" s="240"/>
      <c r="C762" s="241"/>
      <c r="D762" s="242" t="s">
        <v>180</v>
      </c>
      <c r="E762" s="243" t="s">
        <v>1</v>
      </c>
      <c r="F762" s="244" t="s">
        <v>796</v>
      </c>
      <c r="G762" s="241"/>
      <c r="H762" s="243" t="s">
        <v>1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0" t="s">
        <v>180</v>
      </c>
      <c r="AU762" s="250" t="s">
        <v>85</v>
      </c>
      <c r="AV762" s="13" t="s">
        <v>83</v>
      </c>
      <c r="AW762" s="13" t="s">
        <v>33</v>
      </c>
      <c r="AX762" s="13" t="s">
        <v>76</v>
      </c>
      <c r="AY762" s="250" t="s">
        <v>172</v>
      </c>
    </row>
    <row r="763" s="14" customFormat="1">
      <c r="A763" s="14"/>
      <c r="B763" s="251"/>
      <c r="C763" s="252"/>
      <c r="D763" s="242" t="s">
        <v>180</v>
      </c>
      <c r="E763" s="253" t="s">
        <v>1</v>
      </c>
      <c r="F763" s="254" t="s">
        <v>815</v>
      </c>
      <c r="G763" s="252"/>
      <c r="H763" s="255">
        <v>-2.1600000000000001</v>
      </c>
      <c r="I763" s="256"/>
      <c r="J763" s="252"/>
      <c r="K763" s="252"/>
      <c r="L763" s="257"/>
      <c r="M763" s="258"/>
      <c r="N763" s="259"/>
      <c r="O763" s="259"/>
      <c r="P763" s="259"/>
      <c r="Q763" s="259"/>
      <c r="R763" s="259"/>
      <c r="S763" s="259"/>
      <c r="T763" s="26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1" t="s">
        <v>180</v>
      </c>
      <c r="AU763" s="261" t="s">
        <v>85</v>
      </c>
      <c r="AV763" s="14" t="s">
        <v>85</v>
      </c>
      <c r="AW763" s="14" t="s">
        <v>33</v>
      </c>
      <c r="AX763" s="14" t="s">
        <v>76</v>
      </c>
      <c r="AY763" s="261" t="s">
        <v>172</v>
      </c>
    </row>
    <row r="764" s="13" customFormat="1">
      <c r="A764" s="13"/>
      <c r="B764" s="240"/>
      <c r="C764" s="241"/>
      <c r="D764" s="242" t="s">
        <v>180</v>
      </c>
      <c r="E764" s="243" t="s">
        <v>1</v>
      </c>
      <c r="F764" s="244" t="s">
        <v>816</v>
      </c>
      <c r="G764" s="241"/>
      <c r="H764" s="243" t="s">
        <v>1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0" t="s">
        <v>180</v>
      </c>
      <c r="AU764" s="250" t="s">
        <v>85</v>
      </c>
      <c r="AV764" s="13" t="s">
        <v>83</v>
      </c>
      <c r="AW764" s="13" t="s">
        <v>33</v>
      </c>
      <c r="AX764" s="13" t="s">
        <v>76</v>
      </c>
      <c r="AY764" s="250" t="s">
        <v>172</v>
      </c>
    </row>
    <row r="765" s="14" customFormat="1">
      <c r="A765" s="14"/>
      <c r="B765" s="251"/>
      <c r="C765" s="252"/>
      <c r="D765" s="242" t="s">
        <v>180</v>
      </c>
      <c r="E765" s="253" t="s">
        <v>1</v>
      </c>
      <c r="F765" s="254" t="s">
        <v>817</v>
      </c>
      <c r="G765" s="252"/>
      <c r="H765" s="255">
        <v>22.661999999999999</v>
      </c>
      <c r="I765" s="256"/>
      <c r="J765" s="252"/>
      <c r="K765" s="252"/>
      <c r="L765" s="257"/>
      <c r="M765" s="258"/>
      <c r="N765" s="259"/>
      <c r="O765" s="259"/>
      <c r="P765" s="259"/>
      <c r="Q765" s="259"/>
      <c r="R765" s="259"/>
      <c r="S765" s="259"/>
      <c r="T765" s="260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61" t="s">
        <v>180</v>
      </c>
      <c r="AU765" s="261" t="s">
        <v>85</v>
      </c>
      <c r="AV765" s="14" t="s">
        <v>85</v>
      </c>
      <c r="AW765" s="14" t="s">
        <v>33</v>
      </c>
      <c r="AX765" s="14" t="s">
        <v>76</v>
      </c>
      <c r="AY765" s="261" t="s">
        <v>172</v>
      </c>
    </row>
    <row r="766" s="15" customFormat="1">
      <c r="A766" s="15"/>
      <c r="B766" s="262"/>
      <c r="C766" s="263"/>
      <c r="D766" s="242" t="s">
        <v>180</v>
      </c>
      <c r="E766" s="264" t="s">
        <v>1</v>
      </c>
      <c r="F766" s="265" t="s">
        <v>185</v>
      </c>
      <c r="G766" s="263"/>
      <c r="H766" s="266">
        <v>475.899</v>
      </c>
      <c r="I766" s="267"/>
      <c r="J766" s="263"/>
      <c r="K766" s="263"/>
      <c r="L766" s="268"/>
      <c r="M766" s="269"/>
      <c r="N766" s="270"/>
      <c r="O766" s="270"/>
      <c r="P766" s="270"/>
      <c r="Q766" s="270"/>
      <c r="R766" s="270"/>
      <c r="S766" s="270"/>
      <c r="T766" s="271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72" t="s">
        <v>180</v>
      </c>
      <c r="AU766" s="272" t="s">
        <v>85</v>
      </c>
      <c r="AV766" s="15" t="s">
        <v>106</v>
      </c>
      <c r="AW766" s="15" t="s">
        <v>33</v>
      </c>
      <c r="AX766" s="15" t="s">
        <v>83</v>
      </c>
      <c r="AY766" s="272" t="s">
        <v>172</v>
      </c>
    </row>
    <row r="767" s="2" customFormat="1" ht="37.8" customHeight="1">
      <c r="A767" s="39"/>
      <c r="B767" s="40"/>
      <c r="C767" s="227" t="s">
        <v>818</v>
      </c>
      <c r="D767" s="227" t="s">
        <v>174</v>
      </c>
      <c r="E767" s="228" t="s">
        <v>819</v>
      </c>
      <c r="F767" s="229" t="s">
        <v>820</v>
      </c>
      <c r="G767" s="230" t="s">
        <v>177</v>
      </c>
      <c r="H767" s="231">
        <v>316.53899999999999</v>
      </c>
      <c r="I767" s="232"/>
      <c r="J767" s="233">
        <f>ROUND(I767*H767,2)</f>
        <v>0</v>
      </c>
      <c r="K767" s="229" t="s">
        <v>178</v>
      </c>
      <c r="L767" s="45"/>
      <c r="M767" s="234" t="s">
        <v>1</v>
      </c>
      <c r="N767" s="235" t="s">
        <v>41</v>
      </c>
      <c r="O767" s="92"/>
      <c r="P767" s="236">
        <f>O767*H767</f>
        <v>0</v>
      </c>
      <c r="Q767" s="236">
        <v>0</v>
      </c>
      <c r="R767" s="236">
        <f>Q767*H767</f>
        <v>0</v>
      </c>
      <c r="S767" s="236">
        <v>0.045999999999999999</v>
      </c>
      <c r="T767" s="237">
        <f>S767*H767</f>
        <v>14.560794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38" t="s">
        <v>106</v>
      </c>
      <c r="AT767" s="238" t="s">
        <v>174</v>
      </c>
      <c r="AU767" s="238" t="s">
        <v>85</v>
      </c>
      <c r="AY767" s="18" t="s">
        <v>172</v>
      </c>
      <c r="BE767" s="239">
        <f>IF(N767="základní",J767,0)</f>
        <v>0</v>
      </c>
      <c r="BF767" s="239">
        <f>IF(N767="snížená",J767,0)</f>
        <v>0</v>
      </c>
      <c r="BG767" s="239">
        <f>IF(N767="zákl. přenesená",J767,0)</f>
        <v>0</v>
      </c>
      <c r="BH767" s="239">
        <f>IF(N767="sníž. přenesená",J767,0)</f>
        <v>0</v>
      </c>
      <c r="BI767" s="239">
        <f>IF(N767="nulová",J767,0)</f>
        <v>0</v>
      </c>
      <c r="BJ767" s="18" t="s">
        <v>83</v>
      </c>
      <c r="BK767" s="239">
        <f>ROUND(I767*H767,2)</f>
        <v>0</v>
      </c>
      <c r="BL767" s="18" t="s">
        <v>106</v>
      </c>
      <c r="BM767" s="238" t="s">
        <v>821</v>
      </c>
    </row>
    <row r="768" s="13" customFormat="1">
      <c r="A768" s="13"/>
      <c r="B768" s="240"/>
      <c r="C768" s="241"/>
      <c r="D768" s="242" t="s">
        <v>180</v>
      </c>
      <c r="E768" s="243" t="s">
        <v>1</v>
      </c>
      <c r="F768" s="244" t="s">
        <v>276</v>
      </c>
      <c r="G768" s="241"/>
      <c r="H768" s="243" t="s">
        <v>1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0" t="s">
        <v>180</v>
      </c>
      <c r="AU768" s="250" t="s">
        <v>85</v>
      </c>
      <c r="AV768" s="13" t="s">
        <v>83</v>
      </c>
      <c r="AW768" s="13" t="s">
        <v>33</v>
      </c>
      <c r="AX768" s="13" t="s">
        <v>76</v>
      </c>
      <c r="AY768" s="250" t="s">
        <v>172</v>
      </c>
    </row>
    <row r="769" s="13" customFormat="1">
      <c r="A769" s="13"/>
      <c r="B769" s="240"/>
      <c r="C769" s="241"/>
      <c r="D769" s="242" t="s">
        <v>180</v>
      </c>
      <c r="E769" s="243" t="s">
        <v>1</v>
      </c>
      <c r="F769" s="244" t="s">
        <v>822</v>
      </c>
      <c r="G769" s="241"/>
      <c r="H769" s="243" t="s">
        <v>1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0" t="s">
        <v>180</v>
      </c>
      <c r="AU769" s="250" t="s">
        <v>85</v>
      </c>
      <c r="AV769" s="13" t="s">
        <v>83</v>
      </c>
      <c r="AW769" s="13" t="s">
        <v>33</v>
      </c>
      <c r="AX769" s="13" t="s">
        <v>76</v>
      </c>
      <c r="AY769" s="250" t="s">
        <v>172</v>
      </c>
    </row>
    <row r="770" s="14" customFormat="1">
      <c r="A770" s="14"/>
      <c r="B770" s="251"/>
      <c r="C770" s="252"/>
      <c r="D770" s="242" t="s">
        <v>180</v>
      </c>
      <c r="E770" s="253" t="s">
        <v>1</v>
      </c>
      <c r="F770" s="254" t="s">
        <v>823</v>
      </c>
      <c r="G770" s="252"/>
      <c r="H770" s="255">
        <v>47.607999999999997</v>
      </c>
      <c r="I770" s="256"/>
      <c r="J770" s="252"/>
      <c r="K770" s="252"/>
      <c r="L770" s="257"/>
      <c r="M770" s="258"/>
      <c r="N770" s="259"/>
      <c r="O770" s="259"/>
      <c r="P770" s="259"/>
      <c r="Q770" s="259"/>
      <c r="R770" s="259"/>
      <c r="S770" s="259"/>
      <c r="T770" s="260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1" t="s">
        <v>180</v>
      </c>
      <c r="AU770" s="261" t="s">
        <v>85</v>
      </c>
      <c r="AV770" s="14" t="s">
        <v>85</v>
      </c>
      <c r="AW770" s="14" t="s">
        <v>33</v>
      </c>
      <c r="AX770" s="14" t="s">
        <v>76</v>
      </c>
      <c r="AY770" s="261" t="s">
        <v>172</v>
      </c>
    </row>
    <row r="771" s="14" customFormat="1">
      <c r="A771" s="14"/>
      <c r="B771" s="251"/>
      <c r="C771" s="252"/>
      <c r="D771" s="242" t="s">
        <v>180</v>
      </c>
      <c r="E771" s="253" t="s">
        <v>1</v>
      </c>
      <c r="F771" s="254" t="s">
        <v>824</v>
      </c>
      <c r="G771" s="252"/>
      <c r="H771" s="255">
        <v>-4.2999999999999998</v>
      </c>
      <c r="I771" s="256"/>
      <c r="J771" s="252"/>
      <c r="K771" s="252"/>
      <c r="L771" s="257"/>
      <c r="M771" s="258"/>
      <c r="N771" s="259"/>
      <c r="O771" s="259"/>
      <c r="P771" s="259"/>
      <c r="Q771" s="259"/>
      <c r="R771" s="259"/>
      <c r="S771" s="259"/>
      <c r="T771" s="260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1" t="s">
        <v>180</v>
      </c>
      <c r="AU771" s="261" t="s">
        <v>85</v>
      </c>
      <c r="AV771" s="14" t="s">
        <v>85</v>
      </c>
      <c r="AW771" s="14" t="s">
        <v>33</v>
      </c>
      <c r="AX771" s="14" t="s">
        <v>76</v>
      </c>
      <c r="AY771" s="261" t="s">
        <v>172</v>
      </c>
    </row>
    <row r="772" s="13" customFormat="1">
      <c r="A772" s="13"/>
      <c r="B772" s="240"/>
      <c r="C772" s="241"/>
      <c r="D772" s="242" t="s">
        <v>180</v>
      </c>
      <c r="E772" s="243" t="s">
        <v>1</v>
      </c>
      <c r="F772" s="244" t="s">
        <v>825</v>
      </c>
      <c r="G772" s="241"/>
      <c r="H772" s="243" t="s">
        <v>1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0" t="s">
        <v>180</v>
      </c>
      <c r="AU772" s="250" t="s">
        <v>85</v>
      </c>
      <c r="AV772" s="13" t="s">
        <v>83</v>
      </c>
      <c r="AW772" s="13" t="s">
        <v>33</v>
      </c>
      <c r="AX772" s="13" t="s">
        <v>76</v>
      </c>
      <c r="AY772" s="250" t="s">
        <v>172</v>
      </c>
    </row>
    <row r="773" s="14" customFormat="1">
      <c r="A773" s="14"/>
      <c r="B773" s="251"/>
      <c r="C773" s="252"/>
      <c r="D773" s="242" t="s">
        <v>180</v>
      </c>
      <c r="E773" s="253" t="s">
        <v>1</v>
      </c>
      <c r="F773" s="254" t="s">
        <v>826</v>
      </c>
      <c r="G773" s="252"/>
      <c r="H773" s="255">
        <v>34.854999999999997</v>
      </c>
      <c r="I773" s="256"/>
      <c r="J773" s="252"/>
      <c r="K773" s="252"/>
      <c r="L773" s="257"/>
      <c r="M773" s="258"/>
      <c r="N773" s="259"/>
      <c r="O773" s="259"/>
      <c r="P773" s="259"/>
      <c r="Q773" s="259"/>
      <c r="R773" s="259"/>
      <c r="S773" s="259"/>
      <c r="T773" s="260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1" t="s">
        <v>180</v>
      </c>
      <c r="AU773" s="261" t="s">
        <v>85</v>
      </c>
      <c r="AV773" s="14" t="s">
        <v>85</v>
      </c>
      <c r="AW773" s="14" t="s">
        <v>33</v>
      </c>
      <c r="AX773" s="14" t="s">
        <v>76</v>
      </c>
      <c r="AY773" s="261" t="s">
        <v>172</v>
      </c>
    </row>
    <row r="774" s="14" customFormat="1">
      <c r="A774" s="14"/>
      <c r="B774" s="251"/>
      <c r="C774" s="252"/>
      <c r="D774" s="242" t="s">
        <v>180</v>
      </c>
      <c r="E774" s="253" t="s">
        <v>1</v>
      </c>
      <c r="F774" s="254" t="s">
        <v>827</v>
      </c>
      <c r="G774" s="252"/>
      <c r="H774" s="255">
        <v>-5.2999999999999998</v>
      </c>
      <c r="I774" s="256"/>
      <c r="J774" s="252"/>
      <c r="K774" s="252"/>
      <c r="L774" s="257"/>
      <c r="M774" s="258"/>
      <c r="N774" s="259"/>
      <c r="O774" s="259"/>
      <c r="P774" s="259"/>
      <c r="Q774" s="259"/>
      <c r="R774" s="259"/>
      <c r="S774" s="259"/>
      <c r="T774" s="26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1" t="s">
        <v>180</v>
      </c>
      <c r="AU774" s="261" t="s">
        <v>85</v>
      </c>
      <c r="AV774" s="14" t="s">
        <v>85</v>
      </c>
      <c r="AW774" s="14" t="s">
        <v>33</v>
      </c>
      <c r="AX774" s="14" t="s">
        <v>76</v>
      </c>
      <c r="AY774" s="261" t="s">
        <v>172</v>
      </c>
    </row>
    <row r="775" s="14" customFormat="1">
      <c r="A775" s="14"/>
      <c r="B775" s="251"/>
      <c r="C775" s="252"/>
      <c r="D775" s="242" t="s">
        <v>180</v>
      </c>
      <c r="E775" s="253" t="s">
        <v>1</v>
      </c>
      <c r="F775" s="254" t="s">
        <v>828</v>
      </c>
      <c r="G775" s="252"/>
      <c r="H775" s="255">
        <v>1.8029999999999999</v>
      </c>
      <c r="I775" s="256"/>
      <c r="J775" s="252"/>
      <c r="K775" s="252"/>
      <c r="L775" s="257"/>
      <c r="M775" s="258"/>
      <c r="N775" s="259"/>
      <c r="O775" s="259"/>
      <c r="P775" s="259"/>
      <c r="Q775" s="259"/>
      <c r="R775" s="259"/>
      <c r="S775" s="259"/>
      <c r="T775" s="26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1" t="s">
        <v>180</v>
      </c>
      <c r="AU775" s="261" t="s">
        <v>85</v>
      </c>
      <c r="AV775" s="14" t="s">
        <v>85</v>
      </c>
      <c r="AW775" s="14" t="s">
        <v>33</v>
      </c>
      <c r="AX775" s="14" t="s">
        <v>76</v>
      </c>
      <c r="AY775" s="261" t="s">
        <v>172</v>
      </c>
    </row>
    <row r="776" s="13" customFormat="1">
      <c r="A776" s="13"/>
      <c r="B776" s="240"/>
      <c r="C776" s="241"/>
      <c r="D776" s="242" t="s">
        <v>180</v>
      </c>
      <c r="E776" s="243" t="s">
        <v>1</v>
      </c>
      <c r="F776" s="244" t="s">
        <v>829</v>
      </c>
      <c r="G776" s="241"/>
      <c r="H776" s="243" t="s">
        <v>1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0" t="s">
        <v>180</v>
      </c>
      <c r="AU776" s="250" t="s">
        <v>85</v>
      </c>
      <c r="AV776" s="13" t="s">
        <v>83</v>
      </c>
      <c r="AW776" s="13" t="s">
        <v>33</v>
      </c>
      <c r="AX776" s="13" t="s">
        <v>76</v>
      </c>
      <c r="AY776" s="250" t="s">
        <v>172</v>
      </c>
    </row>
    <row r="777" s="14" customFormat="1">
      <c r="A777" s="14"/>
      <c r="B777" s="251"/>
      <c r="C777" s="252"/>
      <c r="D777" s="242" t="s">
        <v>180</v>
      </c>
      <c r="E777" s="253" t="s">
        <v>1</v>
      </c>
      <c r="F777" s="254" t="s">
        <v>830</v>
      </c>
      <c r="G777" s="252"/>
      <c r="H777" s="255">
        <v>38.478999999999999</v>
      </c>
      <c r="I777" s="256"/>
      <c r="J777" s="252"/>
      <c r="K777" s="252"/>
      <c r="L777" s="257"/>
      <c r="M777" s="258"/>
      <c r="N777" s="259"/>
      <c r="O777" s="259"/>
      <c r="P777" s="259"/>
      <c r="Q777" s="259"/>
      <c r="R777" s="259"/>
      <c r="S777" s="259"/>
      <c r="T777" s="260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1" t="s">
        <v>180</v>
      </c>
      <c r="AU777" s="261" t="s">
        <v>85</v>
      </c>
      <c r="AV777" s="14" t="s">
        <v>85</v>
      </c>
      <c r="AW777" s="14" t="s">
        <v>33</v>
      </c>
      <c r="AX777" s="14" t="s">
        <v>76</v>
      </c>
      <c r="AY777" s="261" t="s">
        <v>172</v>
      </c>
    </row>
    <row r="778" s="14" customFormat="1">
      <c r="A778" s="14"/>
      <c r="B778" s="251"/>
      <c r="C778" s="252"/>
      <c r="D778" s="242" t="s">
        <v>180</v>
      </c>
      <c r="E778" s="253" t="s">
        <v>1</v>
      </c>
      <c r="F778" s="254" t="s">
        <v>831</v>
      </c>
      <c r="G778" s="252"/>
      <c r="H778" s="255">
        <v>-2.2999999999999998</v>
      </c>
      <c r="I778" s="256"/>
      <c r="J778" s="252"/>
      <c r="K778" s="252"/>
      <c r="L778" s="257"/>
      <c r="M778" s="258"/>
      <c r="N778" s="259"/>
      <c r="O778" s="259"/>
      <c r="P778" s="259"/>
      <c r="Q778" s="259"/>
      <c r="R778" s="259"/>
      <c r="S778" s="259"/>
      <c r="T778" s="26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1" t="s">
        <v>180</v>
      </c>
      <c r="AU778" s="261" t="s">
        <v>85</v>
      </c>
      <c r="AV778" s="14" t="s">
        <v>85</v>
      </c>
      <c r="AW778" s="14" t="s">
        <v>33</v>
      </c>
      <c r="AX778" s="14" t="s">
        <v>76</v>
      </c>
      <c r="AY778" s="261" t="s">
        <v>172</v>
      </c>
    </row>
    <row r="779" s="13" customFormat="1">
      <c r="A779" s="13"/>
      <c r="B779" s="240"/>
      <c r="C779" s="241"/>
      <c r="D779" s="242" t="s">
        <v>180</v>
      </c>
      <c r="E779" s="243" t="s">
        <v>1</v>
      </c>
      <c r="F779" s="244" t="s">
        <v>832</v>
      </c>
      <c r="G779" s="241"/>
      <c r="H779" s="243" t="s">
        <v>1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0" t="s">
        <v>180</v>
      </c>
      <c r="AU779" s="250" t="s">
        <v>85</v>
      </c>
      <c r="AV779" s="13" t="s">
        <v>83</v>
      </c>
      <c r="AW779" s="13" t="s">
        <v>33</v>
      </c>
      <c r="AX779" s="13" t="s">
        <v>76</v>
      </c>
      <c r="AY779" s="250" t="s">
        <v>172</v>
      </c>
    </row>
    <row r="780" s="14" customFormat="1">
      <c r="A780" s="14"/>
      <c r="B780" s="251"/>
      <c r="C780" s="252"/>
      <c r="D780" s="242" t="s">
        <v>180</v>
      </c>
      <c r="E780" s="253" t="s">
        <v>1</v>
      </c>
      <c r="F780" s="254" t="s">
        <v>833</v>
      </c>
      <c r="G780" s="252"/>
      <c r="H780" s="255">
        <v>60.25</v>
      </c>
      <c r="I780" s="256"/>
      <c r="J780" s="252"/>
      <c r="K780" s="252"/>
      <c r="L780" s="257"/>
      <c r="M780" s="258"/>
      <c r="N780" s="259"/>
      <c r="O780" s="259"/>
      <c r="P780" s="259"/>
      <c r="Q780" s="259"/>
      <c r="R780" s="259"/>
      <c r="S780" s="259"/>
      <c r="T780" s="26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1" t="s">
        <v>180</v>
      </c>
      <c r="AU780" s="261" t="s">
        <v>85</v>
      </c>
      <c r="AV780" s="14" t="s">
        <v>85</v>
      </c>
      <c r="AW780" s="14" t="s">
        <v>33</v>
      </c>
      <c r="AX780" s="14" t="s">
        <v>76</v>
      </c>
      <c r="AY780" s="261" t="s">
        <v>172</v>
      </c>
    </row>
    <row r="781" s="14" customFormat="1">
      <c r="A781" s="14"/>
      <c r="B781" s="251"/>
      <c r="C781" s="252"/>
      <c r="D781" s="242" t="s">
        <v>180</v>
      </c>
      <c r="E781" s="253" t="s">
        <v>1</v>
      </c>
      <c r="F781" s="254" t="s">
        <v>834</v>
      </c>
      <c r="G781" s="252"/>
      <c r="H781" s="255">
        <v>3.605</v>
      </c>
      <c r="I781" s="256"/>
      <c r="J781" s="252"/>
      <c r="K781" s="252"/>
      <c r="L781" s="257"/>
      <c r="M781" s="258"/>
      <c r="N781" s="259"/>
      <c r="O781" s="259"/>
      <c r="P781" s="259"/>
      <c r="Q781" s="259"/>
      <c r="R781" s="259"/>
      <c r="S781" s="259"/>
      <c r="T781" s="260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1" t="s">
        <v>180</v>
      </c>
      <c r="AU781" s="261" t="s">
        <v>85</v>
      </c>
      <c r="AV781" s="14" t="s">
        <v>85</v>
      </c>
      <c r="AW781" s="14" t="s">
        <v>33</v>
      </c>
      <c r="AX781" s="14" t="s">
        <v>76</v>
      </c>
      <c r="AY781" s="261" t="s">
        <v>172</v>
      </c>
    </row>
    <row r="782" s="14" customFormat="1">
      <c r="A782" s="14"/>
      <c r="B782" s="251"/>
      <c r="C782" s="252"/>
      <c r="D782" s="242" t="s">
        <v>180</v>
      </c>
      <c r="E782" s="253" t="s">
        <v>1</v>
      </c>
      <c r="F782" s="254" t="s">
        <v>835</v>
      </c>
      <c r="G782" s="252"/>
      <c r="H782" s="255">
        <v>-4.75</v>
      </c>
      <c r="I782" s="256"/>
      <c r="J782" s="252"/>
      <c r="K782" s="252"/>
      <c r="L782" s="257"/>
      <c r="M782" s="258"/>
      <c r="N782" s="259"/>
      <c r="O782" s="259"/>
      <c r="P782" s="259"/>
      <c r="Q782" s="259"/>
      <c r="R782" s="259"/>
      <c r="S782" s="259"/>
      <c r="T782" s="260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1" t="s">
        <v>180</v>
      </c>
      <c r="AU782" s="261" t="s">
        <v>85</v>
      </c>
      <c r="AV782" s="14" t="s">
        <v>85</v>
      </c>
      <c r="AW782" s="14" t="s">
        <v>33</v>
      </c>
      <c r="AX782" s="14" t="s">
        <v>76</v>
      </c>
      <c r="AY782" s="261" t="s">
        <v>172</v>
      </c>
    </row>
    <row r="783" s="13" customFormat="1">
      <c r="A783" s="13"/>
      <c r="B783" s="240"/>
      <c r="C783" s="241"/>
      <c r="D783" s="242" t="s">
        <v>180</v>
      </c>
      <c r="E783" s="243" t="s">
        <v>1</v>
      </c>
      <c r="F783" s="244" t="s">
        <v>836</v>
      </c>
      <c r="G783" s="241"/>
      <c r="H783" s="243" t="s">
        <v>1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0" t="s">
        <v>180</v>
      </c>
      <c r="AU783" s="250" t="s">
        <v>85</v>
      </c>
      <c r="AV783" s="13" t="s">
        <v>83</v>
      </c>
      <c r="AW783" s="13" t="s">
        <v>33</v>
      </c>
      <c r="AX783" s="13" t="s">
        <v>76</v>
      </c>
      <c r="AY783" s="250" t="s">
        <v>172</v>
      </c>
    </row>
    <row r="784" s="14" customFormat="1">
      <c r="A784" s="14"/>
      <c r="B784" s="251"/>
      <c r="C784" s="252"/>
      <c r="D784" s="242" t="s">
        <v>180</v>
      </c>
      <c r="E784" s="253" t="s">
        <v>1</v>
      </c>
      <c r="F784" s="254" t="s">
        <v>837</v>
      </c>
      <c r="G784" s="252"/>
      <c r="H784" s="255">
        <v>45.848999999999997</v>
      </c>
      <c r="I784" s="256"/>
      <c r="J784" s="252"/>
      <c r="K784" s="252"/>
      <c r="L784" s="257"/>
      <c r="M784" s="258"/>
      <c r="N784" s="259"/>
      <c r="O784" s="259"/>
      <c r="P784" s="259"/>
      <c r="Q784" s="259"/>
      <c r="R784" s="259"/>
      <c r="S784" s="259"/>
      <c r="T784" s="260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1" t="s">
        <v>180</v>
      </c>
      <c r="AU784" s="261" t="s">
        <v>85</v>
      </c>
      <c r="AV784" s="14" t="s">
        <v>85</v>
      </c>
      <c r="AW784" s="14" t="s">
        <v>33</v>
      </c>
      <c r="AX784" s="14" t="s">
        <v>76</v>
      </c>
      <c r="AY784" s="261" t="s">
        <v>172</v>
      </c>
    </row>
    <row r="785" s="14" customFormat="1">
      <c r="A785" s="14"/>
      <c r="B785" s="251"/>
      <c r="C785" s="252"/>
      <c r="D785" s="242" t="s">
        <v>180</v>
      </c>
      <c r="E785" s="253" t="s">
        <v>1</v>
      </c>
      <c r="F785" s="254" t="s">
        <v>838</v>
      </c>
      <c r="G785" s="252"/>
      <c r="H785" s="255">
        <v>-6.2720000000000002</v>
      </c>
      <c r="I785" s="256"/>
      <c r="J785" s="252"/>
      <c r="K785" s="252"/>
      <c r="L785" s="257"/>
      <c r="M785" s="258"/>
      <c r="N785" s="259"/>
      <c r="O785" s="259"/>
      <c r="P785" s="259"/>
      <c r="Q785" s="259"/>
      <c r="R785" s="259"/>
      <c r="S785" s="259"/>
      <c r="T785" s="260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1" t="s">
        <v>180</v>
      </c>
      <c r="AU785" s="261" t="s">
        <v>85</v>
      </c>
      <c r="AV785" s="14" t="s">
        <v>85</v>
      </c>
      <c r="AW785" s="14" t="s">
        <v>33</v>
      </c>
      <c r="AX785" s="14" t="s">
        <v>76</v>
      </c>
      <c r="AY785" s="261" t="s">
        <v>172</v>
      </c>
    </row>
    <row r="786" s="13" customFormat="1">
      <c r="A786" s="13"/>
      <c r="B786" s="240"/>
      <c r="C786" s="241"/>
      <c r="D786" s="242" t="s">
        <v>180</v>
      </c>
      <c r="E786" s="243" t="s">
        <v>1</v>
      </c>
      <c r="F786" s="244" t="s">
        <v>839</v>
      </c>
      <c r="G786" s="241"/>
      <c r="H786" s="243" t="s">
        <v>1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0" t="s">
        <v>180</v>
      </c>
      <c r="AU786" s="250" t="s">
        <v>85</v>
      </c>
      <c r="AV786" s="13" t="s">
        <v>83</v>
      </c>
      <c r="AW786" s="13" t="s">
        <v>33</v>
      </c>
      <c r="AX786" s="13" t="s">
        <v>76</v>
      </c>
      <c r="AY786" s="250" t="s">
        <v>172</v>
      </c>
    </row>
    <row r="787" s="14" customFormat="1">
      <c r="A787" s="14"/>
      <c r="B787" s="251"/>
      <c r="C787" s="252"/>
      <c r="D787" s="242" t="s">
        <v>180</v>
      </c>
      <c r="E787" s="253" t="s">
        <v>1</v>
      </c>
      <c r="F787" s="254" t="s">
        <v>840</v>
      </c>
      <c r="G787" s="252"/>
      <c r="H787" s="255">
        <v>46.527999999999999</v>
      </c>
      <c r="I787" s="256"/>
      <c r="J787" s="252"/>
      <c r="K787" s="252"/>
      <c r="L787" s="257"/>
      <c r="M787" s="258"/>
      <c r="N787" s="259"/>
      <c r="O787" s="259"/>
      <c r="P787" s="259"/>
      <c r="Q787" s="259"/>
      <c r="R787" s="259"/>
      <c r="S787" s="259"/>
      <c r="T787" s="260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1" t="s">
        <v>180</v>
      </c>
      <c r="AU787" s="261" t="s">
        <v>85</v>
      </c>
      <c r="AV787" s="14" t="s">
        <v>85</v>
      </c>
      <c r="AW787" s="14" t="s">
        <v>33</v>
      </c>
      <c r="AX787" s="14" t="s">
        <v>76</v>
      </c>
      <c r="AY787" s="261" t="s">
        <v>172</v>
      </c>
    </row>
    <row r="788" s="13" customFormat="1">
      <c r="A788" s="13"/>
      <c r="B788" s="240"/>
      <c r="C788" s="241"/>
      <c r="D788" s="242" t="s">
        <v>180</v>
      </c>
      <c r="E788" s="243" t="s">
        <v>1</v>
      </c>
      <c r="F788" s="244" t="s">
        <v>816</v>
      </c>
      <c r="G788" s="241"/>
      <c r="H788" s="243" t="s">
        <v>1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0" t="s">
        <v>180</v>
      </c>
      <c r="AU788" s="250" t="s">
        <v>85</v>
      </c>
      <c r="AV788" s="13" t="s">
        <v>83</v>
      </c>
      <c r="AW788" s="13" t="s">
        <v>33</v>
      </c>
      <c r="AX788" s="13" t="s">
        <v>76</v>
      </c>
      <c r="AY788" s="250" t="s">
        <v>172</v>
      </c>
    </row>
    <row r="789" s="14" customFormat="1">
      <c r="A789" s="14"/>
      <c r="B789" s="251"/>
      <c r="C789" s="252"/>
      <c r="D789" s="242" t="s">
        <v>180</v>
      </c>
      <c r="E789" s="253" t="s">
        <v>1</v>
      </c>
      <c r="F789" s="254" t="s">
        <v>841</v>
      </c>
      <c r="G789" s="252"/>
      <c r="H789" s="255">
        <v>12.803000000000001</v>
      </c>
      <c r="I789" s="256"/>
      <c r="J789" s="252"/>
      <c r="K789" s="252"/>
      <c r="L789" s="257"/>
      <c r="M789" s="258"/>
      <c r="N789" s="259"/>
      <c r="O789" s="259"/>
      <c r="P789" s="259"/>
      <c r="Q789" s="259"/>
      <c r="R789" s="259"/>
      <c r="S789" s="259"/>
      <c r="T789" s="26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1" t="s">
        <v>180</v>
      </c>
      <c r="AU789" s="261" t="s">
        <v>85</v>
      </c>
      <c r="AV789" s="14" t="s">
        <v>85</v>
      </c>
      <c r="AW789" s="14" t="s">
        <v>33</v>
      </c>
      <c r="AX789" s="14" t="s">
        <v>76</v>
      </c>
      <c r="AY789" s="261" t="s">
        <v>172</v>
      </c>
    </row>
    <row r="790" s="13" customFormat="1">
      <c r="A790" s="13"/>
      <c r="B790" s="240"/>
      <c r="C790" s="241"/>
      <c r="D790" s="242" t="s">
        <v>180</v>
      </c>
      <c r="E790" s="243" t="s">
        <v>1</v>
      </c>
      <c r="F790" s="244" t="s">
        <v>335</v>
      </c>
      <c r="G790" s="241"/>
      <c r="H790" s="243" t="s">
        <v>1</v>
      </c>
      <c r="I790" s="245"/>
      <c r="J790" s="241"/>
      <c r="K790" s="241"/>
      <c r="L790" s="246"/>
      <c r="M790" s="247"/>
      <c r="N790" s="248"/>
      <c r="O790" s="248"/>
      <c r="P790" s="248"/>
      <c r="Q790" s="248"/>
      <c r="R790" s="248"/>
      <c r="S790" s="248"/>
      <c r="T790" s="249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0" t="s">
        <v>180</v>
      </c>
      <c r="AU790" s="250" t="s">
        <v>85</v>
      </c>
      <c r="AV790" s="13" t="s">
        <v>83</v>
      </c>
      <c r="AW790" s="13" t="s">
        <v>33</v>
      </c>
      <c r="AX790" s="13" t="s">
        <v>76</v>
      </c>
      <c r="AY790" s="250" t="s">
        <v>172</v>
      </c>
    </row>
    <row r="791" s="13" customFormat="1">
      <c r="A791" s="13"/>
      <c r="B791" s="240"/>
      <c r="C791" s="241"/>
      <c r="D791" s="242" t="s">
        <v>180</v>
      </c>
      <c r="E791" s="243" t="s">
        <v>1</v>
      </c>
      <c r="F791" s="244" t="s">
        <v>796</v>
      </c>
      <c r="G791" s="241"/>
      <c r="H791" s="243" t="s">
        <v>1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0" t="s">
        <v>180</v>
      </c>
      <c r="AU791" s="250" t="s">
        <v>85</v>
      </c>
      <c r="AV791" s="13" t="s">
        <v>83</v>
      </c>
      <c r="AW791" s="13" t="s">
        <v>33</v>
      </c>
      <c r="AX791" s="13" t="s">
        <v>76</v>
      </c>
      <c r="AY791" s="250" t="s">
        <v>172</v>
      </c>
    </row>
    <row r="792" s="14" customFormat="1">
      <c r="A792" s="14"/>
      <c r="B792" s="251"/>
      <c r="C792" s="252"/>
      <c r="D792" s="242" t="s">
        <v>180</v>
      </c>
      <c r="E792" s="253" t="s">
        <v>1</v>
      </c>
      <c r="F792" s="254" t="s">
        <v>842</v>
      </c>
      <c r="G792" s="252"/>
      <c r="H792" s="255">
        <v>5.6580000000000004</v>
      </c>
      <c r="I792" s="256"/>
      <c r="J792" s="252"/>
      <c r="K792" s="252"/>
      <c r="L792" s="257"/>
      <c r="M792" s="258"/>
      <c r="N792" s="259"/>
      <c r="O792" s="259"/>
      <c r="P792" s="259"/>
      <c r="Q792" s="259"/>
      <c r="R792" s="259"/>
      <c r="S792" s="259"/>
      <c r="T792" s="260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1" t="s">
        <v>180</v>
      </c>
      <c r="AU792" s="261" t="s">
        <v>85</v>
      </c>
      <c r="AV792" s="14" t="s">
        <v>85</v>
      </c>
      <c r="AW792" s="14" t="s">
        <v>33</v>
      </c>
      <c r="AX792" s="14" t="s">
        <v>76</v>
      </c>
      <c r="AY792" s="261" t="s">
        <v>172</v>
      </c>
    </row>
    <row r="793" s="13" customFormat="1">
      <c r="A793" s="13"/>
      <c r="B793" s="240"/>
      <c r="C793" s="241"/>
      <c r="D793" s="242" t="s">
        <v>180</v>
      </c>
      <c r="E793" s="243" t="s">
        <v>1</v>
      </c>
      <c r="F793" s="244" t="s">
        <v>796</v>
      </c>
      <c r="G793" s="241"/>
      <c r="H793" s="243" t="s">
        <v>1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0" t="s">
        <v>180</v>
      </c>
      <c r="AU793" s="250" t="s">
        <v>85</v>
      </c>
      <c r="AV793" s="13" t="s">
        <v>83</v>
      </c>
      <c r="AW793" s="13" t="s">
        <v>33</v>
      </c>
      <c r="AX793" s="13" t="s">
        <v>76</v>
      </c>
      <c r="AY793" s="250" t="s">
        <v>172</v>
      </c>
    </row>
    <row r="794" s="14" customFormat="1">
      <c r="A794" s="14"/>
      <c r="B794" s="251"/>
      <c r="C794" s="252"/>
      <c r="D794" s="242" t="s">
        <v>180</v>
      </c>
      <c r="E794" s="253" t="s">
        <v>1</v>
      </c>
      <c r="F794" s="254" t="s">
        <v>843</v>
      </c>
      <c r="G794" s="252"/>
      <c r="H794" s="255">
        <v>7.5960000000000001</v>
      </c>
      <c r="I794" s="256"/>
      <c r="J794" s="252"/>
      <c r="K794" s="252"/>
      <c r="L794" s="257"/>
      <c r="M794" s="258"/>
      <c r="N794" s="259"/>
      <c r="O794" s="259"/>
      <c r="P794" s="259"/>
      <c r="Q794" s="259"/>
      <c r="R794" s="259"/>
      <c r="S794" s="259"/>
      <c r="T794" s="260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1" t="s">
        <v>180</v>
      </c>
      <c r="AU794" s="261" t="s">
        <v>85</v>
      </c>
      <c r="AV794" s="14" t="s">
        <v>85</v>
      </c>
      <c r="AW794" s="14" t="s">
        <v>33</v>
      </c>
      <c r="AX794" s="14" t="s">
        <v>76</v>
      </c>
      <c r="AY794" s="261" t="s">
        <v>172</v>
      </c>
    </row>
    <row r="795" s="13" customFormat="1">
      <c r="A795" s="13"/>
      <c r="B795" s="240"/>
      <c r="C795" s="241"/>
      <c r="D795" s="242" t="s">
        <v>180</v>
      </c>
      <c r="E795" s="243" t="s">
        <v>1</v>
      </c>
      <c r="F795" s="244" t="s">
        <v>796</v>
      </c>
      <c r="G795" s="241"/>
      <c r="H795" s="243" t="s">
        <v>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0" t="s">
        <v>180</v>
      </c>
      <c r="AU795" s="250" t="s">
        <v>85</v>
      </c>
      <c r="AV795" s="13" t="s">
        <v>83</v>
      </c>
      <c r="AW795" s="13" t="s">
        <v>33</v>
      </c>
      <c r="AX795" s="13" t="s">
        <v>76</v>
      </c>
      <c r="AY795" s="250" t="s">
        <v>172</v>
      </c>
    </row>
    <row r="796" s="14" customFormat="1">
      <c r="A796" s="14"/>
      <c r="B796" s="251"/>
      <c r="C796" s="252"/>
      <c r="D796" s="242" t="s">
        <v>180</v>
      </c>
      <c r="E796" s="253" t="s">
        <v>1</v>
      </c>
      <c r="F796" s="254" t="s">
        <v>844</v>
      </c>
      <c r="G796" s="252"/>
      <c r="H796" s="255">
        <v>5.1840000000000002</v>
      </c>
      <c r="I796" s="256"/>
      <c r="J796" s="252"/>
      <c r="K796" s="252"/>
      <c r="L796" s="257"/>
      <c r="M796" s="258"/>
      <c r="N796" s="259"/>
      <c r="O796" s="259"/>
      <c r="P796" s="259"/>
      <c r="Q796" s="259"/>
      <c r="R796" s="259"/>
      <c r="S796" s="259"/>
      <c r="T796" s="260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1" t="s">
        <v>180</v>
      </c>
      <c r="AU796" s="261" t="s">
        <v>85</v>
      </c>
      <c r="AV796" s="14" t="s">
        <v>85</v>
      </c>
      <c r="AW796" s="14" t="s">
        <v>33</v>
      </c>
      <c r="AX796" s="14" t="s">
        <v>76</v>
      </c>
      <c r="AY796" s="261" t="s">
        <v>172</v>
      </c>
    </row>
    <row r="797" s="14" customFormat="1">
      <c r="A797" s="14"/>
      <c r="B797" s="251"/>
      <c r="C797" s="252"/>
      <c r="D797" s="242" t="s">
        <v>180</v>
      </c>
      <c r="E797" s="253" t="s">
        <v>1</v>
      </c>
      <c r="F797" s="254" t="s">
        <v>802</v>
      </c>
      <c r="G797" s="252"/>
      <c r="H797" s="255">
        <v>-2.7999999999999998</v>
      </c>
      <c r="I797" s="256"/>
      <c r="J797" s="252"/>
      <c r="K797" s="252"/>
      <c r="L797" s="257"/>
      <c r="M797" s="258"/>
      <c r="N797" s="259"/>
      <c r="O797" s="259"/>
      <c r="P797" s="259"/>
      <c r="Q797" s="259"/>
      <c r="R797" s="259"/>
      <c r="S797" s="259"/>
      <c r="T797" s="260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1" t="s">
        <v>180</v>
      </c>
      <c r="AU797" s="261" t="s">
        <v>85</v>
      </c>
      <c r="AV797" s="14" t="s">
        <v>85</v>
      </c>
      <c r="AW797" s="14" t="s">
        <v>33</v>
      </c>
      <c r="AX797" s="14" t="s">
        <v>76</v>
      </c>
      <c r="AY797" s="261" t="s">
        <v>172</v>
      </c>
    </row>
    <row r="798" s="13" customFormat="1">
      <c r="A798" s="13"/>
      <c r="B798" s="240"/>
      <c r="C798" s="241"/>
      <c r="D798" s="242" t="s">
        <v>180</v>
      </c>
      <c r="E798" s="243" t="s">
        <v>1</v>
      </c>
      <c r="F798" s="244" t="s">
        <v>796</v>
      </c>
      <c r="G798" s="241"/>
      <c r="H798" s="243" t="s">
        <v>1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0" t="s">
        <v>180</v>
      </c>
      <c r="AU798" s="250" t="s">
        <v>85</v>
      </c>
      <c r="AV798" s="13" t="s">
        <v>83</v>
      </c>
      <c r="AW798" s="13" t="s">
        <v>33</v>
      </c>
      <c r="AX798" s="13" t="s">
        <v>76</v>
      </c>
      <c r="AY798" s="250" t="s">
        <v>172</v>
      </c>
    </row>
    <row r="799" s="14" customFormat="1">
      <c r="A799" s="14"/>
      <c r="B799" s="251"/>
      <c r="C799" s="252"/>
      <c r="D799" s="242" t="s">
        <v>180</v>
      </c>
      <c r="E799" s="253" t="s">
        <v>1</v>
      </c>
      <c r="F799" s="254" t="s">
        <v>845</v>
      </c>
      <c r="G799" s="252"/>
      <c r="H799" s="255">
        <v>1.44</v>
      </c>
      <c r="I799" s="256"/>
      <c r="J799" s="252"/>
      <c r="K799" s="252"/>
      <c r="L799" s="257"/>
      <c r="M799" s="258"/>
      <c r="N799" s="259"/>
      <c r="O799" s="259"/>
      <c r="P799" s="259"/>
      <c r="Q799" s="259"/>
      <c r="R799" s="259"/>
      <c r="S799" s="259"/>
      <c r="T799" s="260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1" t="s">
        <v>180</v>
      </c>
      <c r="AU799" s="261" t="s">
        <v>85</v>
      </c>
      <c r="AV799" s="14" t="s">
        <v>85</v>
      </c>
      <c r="AW799" s="14" t="s">
        <v>33</v>
      </c>
      <c r="AX799" s="14" t="s">
        <v>76</v>
      </c>
      <c r="AY799" s="261" t="s">
        <v>172</v>
      </c>
    </row>
    <row r="800" s="13" customFormat="1">
      <c r="A800" s="13"/>
      <c r="B800" s="240"/>
      <c r="C800" s="241"/>
      <c r="D800" s="242" t="s">
        <v>180</v>
      </c>
      <c r="E800" s="243" t="s">
        <v>1</v>
      </c>
      <c r="F800" s="244" t="s">
        <v>341</v>
      </c>
      <c r="G800" s="241"/>
      <c r="H800" s="243" t="s">
        <v>1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0" t="s">
        <v>180</v>
      </c>
      <c r="AU800" s="250" t="s">
        <v>85</v>
      </c>
      <c r="AV800" s="13" t="s">
        <v>83</v>
      </c>
      <c r="AW800" s="13" t="s">
        <v>33</v>
      </c>
      <c r="AX800" s="13" t="s">
        <v>76</v>
      </c>
      <c r="AY800" s="250" t="s">
        <v>172</v>
      </c>
    </row>
    <row r="801" s="13" customFormat="1">
      <c r="A801" s="13"/>
      <c r="B801" s="240"/>
      <c r="C801" s="241"/>
      <c r="D801" s="242" t="s">
        <v>180</v>
      </c>
      <c r="E801" s="243" t="s">
        <v>1</v>
      </c>
      <c r="F801" s="244" t="s">
        <v>796</v>
      </c>
      <c r="G801" s="241"/>
      <c r="H801" s="243" t="s">
        <v>1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50" t="s">
        <v>180</v>
      </c>
      <c r="AU801" s="250" t="s">
        <v>85</v>
      </c>
      <c r="AV801" s="13" t="s">
        <v>83</v>
      </c>
      <c r="AW801" s="13" t="s">
        <v>33</v>
      </c>
      <c r="AX801" s="13" t="s">
        <v>76</v>
      </c>
      <c r="AY801" s="250" t="s">
        <v>172</v>
      </c>
    </row>
    <row r="802" s="14" customFormat="1">
      <c r="A802" s="14"/>
      <c r="B802" s="251"/>
      <c r="C802" s="252"/>
      <c r="D802" s="242" t="s">
        <v>180</v>
      </c>
      <c r="E802" s="253" t="s">
        <v>1</v>
      </c>
      <c r="F802" s="254" t="s">
        <v>846</v>
      </c>
      <c r="G802" s="252"/>
      <c r="H802" s="255">
        <v>11.462</v>
      </c>
      <c r="I802" s="256"/>
      <c r="J802" s="252"/>
      <c r="K802" s="252"/>
      <c r="L802" s="257"/>
      <c r="M802" s="258"/>
      <c r="N802" s="259"/>
      <c r="O802" s="259"/>
      <c r="P802" s="259"/>
      <c r="Q802" s="259"/>
      <c r="R802" s="259"/>
      <c r="S802" s="259"/>
      <c r="T802" s="260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61" t="s">
        <v>180</v>
      </c>
      <c r="AU802" s="261" t="s">
        <v>85</v>
      </c>
      <c r="AV802" s="14" t="s">
        <v>85</v>
      </c>
      <c r="AW802" s="14" t="s">
        <v>33</v>
      </c>
      <c r="AX802" s="14" t="s">
        <v>76</v>
      </c>
      <c r="AY802" s="261" t="s">
        <v>172</v>
      </c>
    </row>
    <row r="803" s="14" customFormat="1">
      <c r="A803" s="14"/>
      <c r="B803" s="251"/>
      <c r="C803" s="252"/>
      <c r="D803" s="242" t="s">
        <v>180</v>
      </c>
      <c r="E803" s="253" t="s">
        <v>1</v>
      </c>
      <c r="F803" s="254" t="s">
        <v>847</v>
      </c>
      <c r="G803" s="252"/>
      <c r="H803" s="255">
        <v>-1.3999999999999999</v>
      </c>
      <c r="I803" s="256"/>
      <c r="J803" s="252"/>
      <c r="K803" s="252"/>
      <c r="L803" s="257"/>
      <c r="M803" s="258"/>
      <c r="N803" s="259"/>
      <c r="O803" s="259"/>
      <c r="P803" s="259"/>
      <c r="Q803" s="259"/>
      <c r="R803" s="259"/>
      <c r="S803" s="259"/>
      <c r="T803" s="260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1" t="s">
        <v>180</v>
      </c>
      <c r="AU803" s="261" t="s">
        <v>85</v>
      </c>
      <c r="AV803" s="14" t="s">
        <v>85</v>
      </c>
      <c r="AW803" s="14" t="s">
        <v>33</v>
      </c>
      <c r="AX803" s="14" t="s">
        <v>76</v>
      </c>
      <c r="AY803" s="261" t="s">
        <v>172</v>
      </c>
    </row>
    <row r="804" s="13" customFormat="1">
      <c r="A804" s="13"/>
      <c r="B804" s="240"/>
      <c r="C804" s="241"/>
      <c r="D804" s="242" t="s">
        <v>180</v>
      </c>
      <c r="E804" s="243" t="s">
        <v>1</v>
      </c>
      <c r="F804" s="244" t="s">
        <v>796</v>
      </c>
      <c r="G804" s="241"/>
      <c r="H804" s="243" t="s">
        <v>1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50" t="s">
        <v>180</v>
      </c>
      <c r="AU804" s="250" t="s">
        <v>85</v>
      </c>
      <c r="AV804" s="13" t="s">
        <v>83</v>
      </c>
      <c r="AW804" s="13" t="s">
        <v>33</v>
      </c>
      <c r="AX804" s="13" t="s">
        <v>76</v>
      </c>
      <c r="AY804" s="250" t="s">
        <v>172</v>
      </c>
    </row>
    <row r="805" s="14" customFormat="1">
      <c r="A805" s="14"/>
      <c r="B805" s="251"/>
      <c r="C805" s="252"/>
      <c r="D805" s="242" t="s">
        <v>180</v>
      </c>
      <c r="E805" s="253" t="s">
        <v>1</v>
      </c>
      <c r="F805" s="254" t="s">
        <v>848</v>
      </c>
      <c r="G805" s="252"/>
      <c r="H805" s="255">
        <v>3.3919999999999999</v>
      </c>
      <c r="I805" s="256"/>
      <c r="J805" s="252"/>
      <c r="K805" s="252"/>
      <c r="L805" s="257"/>
      <c r="M805" s="258"/>
      <c r="N805" s="259"/>
      <c r="O805" s="259"/>
      <c r="P805" s="259"/>
      <c r="Q805" s="259"/>
      <c r="R805" s="259"/>
      <c r="S805" s="259"/>
      <c r="T805" s="26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61" t="s">
        <v>180</v>
      </c>
      <c r="AU805" s="261" t="s">
        <v>85</v>
      </c>
      <c r="AV805" s="14" t="s">
        <v>85</v>
      </c>
      <c r="AW805" s="14" t="s">
        <v>33</v>
      </c>
      <c r="AX805" s="14" t="s">
        <v>76</v>
      </c>
      <c r="AY805" s="261" t="s">
        <v>172</v>
      </c>
    </row>
    <row r="806" s="13" customFormat="1">
      <c r="A806" s="13"/>
      <c r="B806" s="240"/>
      <c r="C806" s="241"/>
      <c r="D806" s="242" t="s">
        <v>180</v>
      </c>
      <c r="E806" s="243" t="s">
        <v>1</v>
      </c>
      <c r="F806" s="244" t="s">
        <v>796</v>
      </c>
      <c r="G806" s="241"/>
      <c r="H806" s="243" t="s">
        <v>1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0" t="s">
        <v>180</v>
      </c>
      <c r="AU806" s="250" t="s">
        <v>85</v>
      </c>
      <c r="AV806" s="13" t="s">
        <v>83</v>
      </c>
      <c r="AW806" s="13" t="s">
        <v>33</v>
      </c>
      <c r="AX806" s="13" t="s">
        <v>76</v>
      </c>
      <c r="AY806" s="250" t="s">
        <v>172</v>
      </c>
    </row>
    <row r="807" s="14" customFormat="1">
      <c r="A807" s="14"/>
      <c r="B807" s="251"/>
      <c r="C807" s="252"/>
      <c r="D807" s="242" t="s">
        <v>180</v>
      </c>
      <c r="E807" s="253" t="s">
        <v>1</v>
      </c>
      <c r="F807" s="254" t="s">
        <v>849</v>
      </c>
      <c r="G807" s="252"/>
      <c r="H807" s="255">
        <v>3.3999999999999999</v>
      </c>
      <c r="I807" s="256"/>
      <c r="J807" s="252"/>
      <c r="K807" s="252"/>
      <c r="L807" s="257"/>
      <c r="M807" s="258"/>
      <c r="N807" s="259"/>
      <c r="O807" s="259"/>
      <c r="P807" s="259"/>
      <c r="Q807" s="259"/>
      <c r="R807" s="259"/>
      <c r="S807" s="259"/>
      <c r="T807" s="260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61" t="s">
        <v>180</v>
      </c>
      <c r="AU807" s="261" t="s">
        <v>85</v>
      </c>
      <c r="AV807" s="14" t="s">
        <v>85</v>
      </c>
      <c r="AW807" s="14" t="s">
        <v>33</v>
      </c>
      <c r="AX807" s="14" t="s">
        <v>76</v>
      </c>
      <c r="AY807" s="261" t="s">
        <v>172</v>
      </c>
    </row>
    <row r="808" s="14" customFormat="1">
      <c r="A808" s="14"/>
      <c r="B808" s="251"/>
      <c r="C808" s="252"/>
      <c r="D808" s="242" t="s">
        <v>180</v>
      </c>
      <c r="E808" s="253" t="s">
        <v>1</v>
      </c>
      <c r="F808" s="254" t="s">
        <v>850</v>
      </c>
      <c r="G808" s="252"/>
      <c r="H808" s="255">
        <v>1.5369999999999999</v>
      </c>
      <c r="I808" s="256"/>
      <c r="J808" s="252"/>
      <c r="K808" s="252"/>
      <c r="L808" s="257"/>
      <c r="M808" s="258"/>
      <c r="N808" s="259"/>
      <c r="O808" s="259"/>
      <c r="P808" s="259"/>
      <c r="Q808" s="259"/>
      <c r="R808" s="259"/>
      <c r="S808" s="259"/>
      <c r="T808" s="260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1" t="s">
        <v>180</v>
      </c>
      <c r="AU808" s="261" t="s">
        <v>85</v>
      </c>
      <c r="AV808" s="14" t="s">
        <v>85</v>
      </c>
      <c r="AW808" s="14" t="s">
        <v>33</v>
      </c>
      <c r="AX808" s="14" t="s">
        <v>76</v>
      </c>
      <c r="AY808" s="261" t="s">
        <v>172</v>
      </c>
    </row>
    <row r="809" s="13" customFormat="1">
      <c r="A809" s="13"/>
      <c r="B809" s="240"/>
      <c r="C809" s="241"/>
      <c r="D809" s="242" t="s">
        <v>180</v>
      </c>
      <c r="E809" s="243" t="s">
        <v>1</v>
      </c>
      <c r="F809" s="244" t="s">
        <v>796</v>
      </c>
      <c r="G809" s="241"/>
      <c r="H809" s="243" t="s">
        <v>1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0" t="s">
        <v>180</v>
      </c>
      <c r="AU809" s="250" t="s">
        <v>85</v>
      </c>
      <c r="AV809" s="13" t="s">
        <v>83</v>
      </c>
      <c r="AW809" s="13" t="s">
        <v>33</v>
      </c>
      <c r="AX809" s="13" t="s">
        <v>76</v>
      </c>
      <c r="AY809" s="250" t="s">
        <v>172</v>
      </c>
    </row>
    <row r="810" s="14" customFormat="1">
      <c r="A810" s="14"/>
      <c r="B810" s="251"/>
      <c r="C810" s="252"/>
      <c r="D810" s="242" t="s">
        <v>180</v>
      </c>
      <c r="E810" s="253" t="s">
        <v>1</v>
      </c>
      <c r="F810" s="254" t="s">
        <v>851</v>
      </c>
      <c r="G810" s="252"/>
      <c r="H810" s="255">
        <v>11.452</v>
      </c>
      <c r="I810" s="256"/>
      <c r="J810" s="252"/>
      <c r="K810" s="252"/>
      <c r="L810" s="257"/>
      <c r="M810" s="258"/>
      <c r="N810" s="259"/>
      <c r="O810" s="259"/>
      <c r="P810" s="259"/>
      <c r="Q810" s="259"/>
      <c r="R810" s="259"/>
      <c r="S810" s="259"/>
      <c r="T810" s="26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1" t="s">
        <v>180</v>
      </c>
      <c r="AU810" s="261" t="s">
        <v>85</v>
      </c>
      <c r="AV810" s="14" t="s">
        <v>85</v>
      </c>
      <c r="AW810" s="14" t="s">
        <v>33</v>
      </c>
      <c r="AX810" s="14" t="s">
        <v>76</v>
      </c>
      <c r="AY810" s="261" t="s">
        <v>172</v>
      </c>
    </row>
    <row r="811" s="14" customFormat="1">
      <c r="A811" s="14"/>
      <c r="B811" s="251"/>
      <c r="C811" s="252"/>
      <c r="D811" s="242" t="s">
        <v>180</v>
      </c>
      <c r="E811" s="253" t="s">
        <v>1</v>
      </c>
      <c r="F811" s="254" t="s">
        <v>847</v>
      </c>
      <c r="G811" s="252"/>
      <c r="H811" s="255">
        <v>-1.3999999999999999</v>
      </c>
      <c r="I811" s="256"/>
      <c r="J811" s="252"/>
      <c r="K811" s="252"/>
      <c r="L811" s="257"/>
      <c r="M811" s="258"/>
      <c r="N811" s="259"/>
      <c r="O811" s="259"/>
      <c r="P811" s="259"/>
      <c r="Q811" s="259"/>
      <c r="R811" s="259"/>
      <c r="S811" s="259"/>
      <c r="T811" s="260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61" t="s">
        <v>180</v>
      </c>
      <c r="AU811" s="261" t="s">
        <v>85</v>
      </c>
      <c r="AV811" s="14" t="s">
        <v>85</v>
      </c>
      <c r="AW811" s="14" t="s">
        <v>33</v>
      </c>
      <c r="AX811" s="14" t="s">
        <v>76</v>
      </c>
      <c r="AY811" s="261" t="s">
        <v>172</v>
      </c>
    </row>
    <row r="812" s="13" customFormat="1">
      <c r="A812" s="13"/>
      <c r="B812" s="240"/>
      <c r="C812" s="241"/>
      <c r="D812" s="242" t="s">
        <v>180</v>
      </c>
      <c r="E812" s="243" t="s">
        <v>1</v>
      </c>
      <c r="F812" s="244" t="s">
        <v>796</v>
      </c>
      <c r="G812" s="241"/>
      <c r="H812" s="243" t="s">
        <v>1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0" t="s">
        <v>180</v>
      </c>
      <c r="AU812" s="250" t="s">
        <v>85</v>
      </c>
      <c r="AV812" s="13" t="s">
        <v>83</v>
      </c>
      <c r="AW812" s="13" t="s">
        <v>33</v>
      </c>
      <c r="AX812" s="13" t="s">
        <v>76</v>
      </c>
      <c r="AY812" s="250" t="s">
        <v>172</v>
      </c>
    </row>
    <row r="813" s="14" customFormat="1">
      <c r="A813" s="14"/>
      <c r="B813" s="251"/>
      <c r="C813" s="252"/>
      <c r="D813" s="242" t="s">
        <v>180</v>
      </c>
      <c r="E813" s="253" t="s">
        <v>1</v>
      </c>
      <c r="F813" s="254" t="s">
        <v>852</v>
      </c>
      <c r="G813" s="252"/>
      <c r="H813" s="255">
        <v>2.1600000000000001</v>
      </c>
      <c r="I813" s="256"/>
      <c r="J813" s="252"/>
      <c r="K813" s="252"/>
      <c r="L813" s="257"/>
      <c r="M813" s="258"/>
      <c r="N813" s="259"/>
      <c r="O813" s="259"/>
      <c r="P813" s="259"/>
      <c r="Q813" s="259"/>
      <c r="R813" s="259"/>
      <c r="S813" s="259"/>
      <c r="T813" s="260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61" t="s">
        <v>180</v>
      </c>
      <c r="AU813" s="261" t="s">
        <v>85</v>
      </c>
      <c r="AV813" s="14" t="s">
        <v>85</v>
      </c>
      <c r="AW813" s="14" t="s">
        <v>33</v>
      </c>
      <c r="AX813" s="14" t="s">
        <v>76</v>
      </c>
      <c r="AY813" s="261" t="s">
        <v>172</v>
      </c>
    </row>
    <row r="814" s="15" customFormat="1">
      <c r="A814" s="15"/>
      <c r="B814" s="262"/>
      <c r="C814" s="263"/>
      <c r="D814" s="242" t="s">
        <v>180</v>
      </c>
      <c r="E814" s="264" t="s">
        <v>1</v>
      </c>
      <c r="F814" s="265" t="s">
        <v>185</v>
      </c>
      <c r="G814" s="263"/>
      <c r="H814" s="266">
        <v>316.53899999999999</v>
      </c>
      <c r="I814" s="267"/>
      <c r="J814" s="263"/>
      <c r="K814" s="263"/>
      <c r="L814" s="268"/>
      <c r="M814" s="269"/>
      <c r="N814" s="270"/>
      <c r="O814" s="270"/>
      <c r="P814" s="270"/>
      <c r="Q814" s="270"/>
      <c r="R814" s="270"/>
      <c r="S814" s="270"/>
      <c r="T814" s="271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72" t="s">
        <v>180</v>
      </c>
      <c r="AU814" s="272" t="s">
        <v>85</v>
      </c>
      <c r="AV814" s="15" t="s">
        <v>106</v>
      </c>
      <c r="AW814" s="15" t="s">
        <v>33</v>
      </c>
      <c r="AX814" s="15" t="s">
        <v>83</v>
      </c>
      <c r="AY814" s="272" t="s">
        <v>172</v>
      </c>
    </row>
    <row r="815" s="2" customFormat="1" ht="24.15" customHeight="1">
      <c r="A815" s="39"/>
      <c r="B815" s="40"/>
      <c r="C815" s="227" t="s">
        <v>853</v>
      </c>
      <c r="D815" s="227" t="s">
        <v>174</v>
      </c>
      <c r="E815" s="228" t="s">
        <v>854</v>
      </c>
      <c r="F815" s="229" t="s">
        <v>855</v>
      </c>
      <c r="G815" s="230" t="s">
        <v>177</v>
      </c>
      <c r="H815" s="231">
        <v>475.899</v>
      </c>
      <c r="I815" s="232"/>
      <c r="J815" s="233">
        <f>ROUND(I815*H815,2)</f>
        <v>0</v>
      </c>
      <c r="K815" s="229" t="s">
        <v>178</v>
      </c>
      <c r="L815" s="45"/>
      <c r="M815" s="234" t="s">
        <v>1</v>
      </c>
      <c r="N815" s="235" t="s">
        <v>41</v>
      </c>
      <c r="O815" s="92"/>
      <c r="P815" s="236">
        <f>O815*H815</f>
        <v>0</v>
      </c>
      <c r="Q815" s="236">
        <v>0</v>
      </c>
      <c r="R815" s="236">
        <f>Q815*H815</f>
        <v>0</v>
      </c>
      <c r="S815" s="236">
        <v>0.0025999999999999999</v>
      </c>
      <c r="T815" s="237">
        <f>S815*H815</f>
        <v>1.2373373999999999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38" t="s">
        <v>106</v>
      </c>
      <c r="AT815" s="238" t="s">
        <v>174</v>
      </c>
      <c r="AU815" s="238" t="s">
        <v>85</v>
      </c>
      <c r="AY815" s="18" t="s">
        <v>172</v>
      </c>
      <c r="BE815" s="239">
        <f>IF(N815="základní",J815,0)</f>
        <v>0</v>
      </c>
      <c r="BF815" s="239">
        <f>IF(N815="snížená",J815,0)</f>
        <v>0</v>
      </c>
      <c r="BG815" s="239">
        <f>IF(N815="zákl. přenesená",J815,0)</f>
        <v>0</v>
      </c>
      <c r="BH815" s="239">
        <f>IF(N815="sníž. přenesená",J815,0)</f>
        <v>0</v>
      </c>
      <c r="BI815" s="239">
        <f>IF(N815="nulová",J815,0)</f>
        <v>0</v>
      </c>
      <c r="BJ815" s="18" t="s">
        <v>83</v>
      </c>
      <c r="BK815" s="239">
        <f>ROUND(I815*H815,2)</f>
        <v>0</v>
      </c>
      <c r="BL815" s="18" t="s">
        <v>106</v>
      </c>
      <c r="BM815" s="238" t="s">
        <v>856</v>
      </c>
    </row>
    <row r="816" s="14" customFormat="1">
      <c r="A816" s="14"/>
      <c r="B816" s="251"/>
      <c r="C816" s="252"/>
      <c r="D816" s="242" t="s">
        <v>180</v>
      </c>
      <c r="E816" s="253" t="s">
        <v>1</v>
      </c>
      <c r="F816" s="254" t="s">
        <v>530</v>
      </c>
      <c r="G816" s="252"/>
      <c r="H816" s="255">
        <v>475.899</v>
      </c>
      <c r="I816" s="256"/>
      <c r="J816" s="252"/>
      <c r="K816" s="252"/>
      <c r="L816" s="257"/>
      <c r="M816" s="258"/>
      <c r="N816" s="259"/>
      <c r="O816" s="259"/>
      <c r="P816" s="259"/>
      <c r="Q816" s="259"/>
      <c r="R816" s="259"/>
      <c r="S816" s="259"/>
      <c r="T816" s="26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1" t="s">
        <v>180</v>
      </c>
      <c r="AU816" s="261" t="s">
        <v>85</v>
      </c>
      <c r="AV816" s="14" t="s">
        <v>85</v>
      </c>
      <c r="AW816" s="14" t="s">
        <v>33</v>
      </c>
      <c r="AX816" s="14" t="s">
        <v>83</v>
      </c>
      <c r="AY816" s="261" t="s">
        <v>172</v>
      </c>
    </row>
    <row r="817" s="2" customFormat="1" ht="24.15" customHeight="1">
      <c r="A817" s="39"/>
      <c r="B817" s="40"/>
      <c r="C817" s="227" t="s">
        <v>857</v>
      </c>
      <c r="D817" s="227" t="s">
        <v>174</v>
      </c>
      <c r="E817" s="228" t="s">
        <v>858</v>
      </c>
      <c r="F817" s="229" t="s">
        <v>859</v>
      </c>
      <c r="G817" s="230" t="s">
        <v>291</v>
      </c>
      <c r="H817" s="231">
        <v>32.192999999999998</v>
      </c>
      <c r="I817" s="232"/>
      <c r="J817" s="233">
        <f>ROUND(I817*H817,2)</f>
        <v>0</v>
      </c>
      <c r="K817" s="229" t="s">
        <v>178</v>
      </c>
      <c r="L817" s="45"/>
      <c r="M817" s="234" t="s">
        <v>1</v>
      </c>
      <c r="N817" s="235" t="s">
        <v>41</v>
      </c>
      <c r="O817" s="92"/>
      <c r="P817" s="236">
        <f>O817*H817</f>
        <v>0</v>
      </c>
      <c r="Q817" s="236">
        <v>0</v>
      </c>
      <c r="R817" s="236">
        <f>Q817*H817</f>
        <v>0</v>
      </c>
      <c r="S817" s="236">
        <v>0.012</v>
      </c>
      <c r="T817" s="237">
        <f>S817*H817</f>
        <v>0.38631599999999999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8" t="s">
        <v>106</v>
      </c>
      <c r="AT817" s="238" t="s">
        <v>174</v>
      </c>
      <c r="AU817" s="238" t="s">
        <v>85</v>
      </c>
      <c r="AY817" s="18" t="s">
        <v>172</v>
      </c>
      <c r="BE817" s="239">
        <f>IF(N817="základní",J817,0)</f>
        <v>0</v>
      </c>
      <c r="BF817" s="239">
        <f>IF(N817="snížená",J817,0)</f>
        <v>0</v>
      </c>
      <c r="BG817" s="239">
        <f>IF(N817="zákl. přenesená",J817,0)</f>
        <v>0</v>
      </c>
      <c r="BH817" s="239">
        <f>IF(N817="sníž. přenesená",J817,0)</f>
        <v>0</v>
      </c>
      <c r="BI817" s="239">
        <f>IF(N817="nulová",J817,0)</f>
        <v>0</v>
      </c>
      <c r="BJ817" s="18" t="s">
        <v>83</v>
      </c>
      <c r="BK817" s="239">
        <f>ROUND(I817*H817,2)</f>
        <v>0</v>
      </c>
      <c r="BL817" s="18" t="s">
        <v>106</v>
      </c>
      <c r="BM817" s="238" t="s">
        <v>860</v>
      </c>
    </row>
    <row r="818" s="13" customFormat="1">
      <c r="A818" s="13"/>
      <c r="B818" s="240"/>
      <c r="C818" s="241"/>
      <c r="D818" s="242" t="s">
        <v>180</v>
      </c>
      <c r="E818" s="243" t="s">
        <v>1</v>
      </c>
      <c r="F818" s="244" t="s">
        <v>350</v>
      </c>
      <c r="G818" s="241"/>
      <c r="H818" s="243" t="s">
        <v>1</v>
      </c>
      <c r="I818" s="245"/>
      <c r="J818" s="241"/>
      <c r="K818" s="241"/>
      <c r="L818" s="246"/>
      <c r="M818" s="247"/>
      <c r="N818" s="248"/>
      <c r="O818" s="248"/>
      <c r="P818" s="248"/>
      <c r="Q818" s="248"/>
      <c r="R818" s="248"/>
      <c r="S818" s="248"/>
      <c r="T818" s="249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50" t="s">
        <v>180</v>
      </c>
      <c r="AU818" s="250" t="s">
        <v>85</v>
      </c>
      <c r="AV818" s="13" t="s">
        <v>83</v>
      </c>
      <c r="AW818" s="13" t="s">
        <v>33</v>
      </c>
      <c r="AX818" s="13" t="s">
        <v>76</v>
      </c>
      <c r="AY818" s="250" t="s">
        <v>172</v>
      </c>
    </row>
    <row r="819" s="13" customFormat="1">
      <c r="A819" s="13"/>
      <c r="B819" s="240"/>
      <c r="C819" s="241"/>
      <c r="D819" s="242" t="s">
        <v>180</v>
      </c>
      <c r="E819" s="243" t="s">
        <v>1</v>
      </c>
      <c r="F819" s="244" t="s">
        <v>669</v>
      </c>
      <c r="G819" s="241"/>
      <c r="H819" s="243" t="s">
        <v>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0" t="s">
        <v>180</v>
      </c>
      <c r="AU819" s="250" t="s">
        <v>85</v>
      </c>
      <c r="AV819" s="13" t="s">
        <v>83</v>
      </c>
      <c r="AW819" s="13" t="s">
        <v>33</v>
      </c>
      <c r="AX819" s="13" t="s">
        <v>76</v>
      </c>
      <c r="AY819" s="250" t="s">
        <v>172</v>
      </c>
    </row>
    <row r="820" s="14" customFormat="1">
      <c r="A820" s="14"/>
      <c r="B820" s="251"/>
      <c r="C820" s="252"/>
      <c r="D820" s="242" t="s">
        <v>180</v>
      </c>
      <c r="E820" s="253" t="s">
        <v>1</v>
      </c>
      <c r="F820" s="254" t="s">
        <v>861</v>
      </c>
      <c r="G820" s="252"/>
      <c r="H820" s="255">
        <v>10.413</v>
      </c>
      <c r="I820" s="256"/>
      <c r="J820" s="252"/>
      <c r="K820" s="252"/>
      <c r="L820" s="257"/>
      <c r="M820" s="258"/>
      <c r="N820" s="259"/>
      <c r="O820" s="259"/>
      <c r="P820" s="259"/>
      <c r="Q820" s="259"/>
      <c r="R820" s="259"/>
      <c r="S820" s="259"/>
      <c r="T820" s="260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1" t="s">
        <v>180</v>
      </c>
      <c r="AU820" s="261" t="s">
        <v>85</v>
      </c>
      <c r="AV820" s="14" t="s">
        <v>85</v>
      </c>
      <c r="AW820" s="14" t="s">
        <v>33</v>
      </c>
      <c r="AX820" s="14" t="s">
        <v>76</v>
      </c>
      <c r="AY820" s="261" t="s">
        <v>172</v>
      </c>
    </row>
    <row r="821" s="13" customFormat="1">
      <c r="A821" s="13"/>
      <c r="B821" s="240"/>
      <c r="C821" s="241"/>
      <c r="D821" s="242" t="s">
        <v>180</v>
      </c>
      <c r="E821" s="243" t="s">
        <v>1</v>
      </c>
      <c r="F821" s="244" t="s">
        <v>604</v>
      </c>
      <c r="G821" s="241"/>
      <c r="H821" s="243" t="s">
        <v>1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0" t="s">
        <v>180</v>
      </c>
      <c r="AU821" s="250" t="s">
        <v>85</v>
      </c>
      <c r="AV821" s="13" t="s">
        <v>83</v>
      </c>
      <c r="AW821" s="13" t="s">
        <v>33</v>
      </c>
      <c r="AX821" s="13" t="s">
        <v>76</v>
      </c>
      <c r="AY821" s="250" t="s">
        <v>172</v>
      </c>
    </row>
    <row r="822" s="14" customFormat="1">
      <c r="A822" s="14"/>
      <c r="B822" s="251"/>
      <c r="C822" s="252"/>
      <c r="D822" s="242" t="s">
        <v>180</v>
      </c>
      <c r="E822" s="253" t="s">
        <v>1</v>
      </c>
      <c r="F822" s="254" t="s">
        <v>862</v>
      </c>
      <c r="G822" s="252"/>
      <c r="H822" s="255">
        <v>21.780000000000001</v>
      </c>
      <c r="I822" s="256"/>
      <c r="J822" s="252"/>
      <c r="K822" s="252"/>
      <c r="L822" s="257"/>
      <c r="M822" s="258"/>
      <c r="N822" s="259"/>
      <c r="O822" s="259"/>
      <c r="P822" s="259"/>
      <c r="Q822" s="259"/>
      <c r="R822" s="259"/>
      <c r="S822" s="259"/>
      <c r="T822" s="260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1" t="s">
        <v>180</v>
      </c>
      <c r="AU822" s="261" t="s">
        <v>85</v>
      </c>
      <c r="AV822" s="14" t="s">
        <v>85</v>
      </c>
      <c r="AW822" s="14" t="s">
        <v>33</v>
      </c>
      <c r="AX822" s="14" t="s">
        <v>76</v>
      </c>
      <c r="AY822" s="261" t="s">
        <v>172</v>
      </c>
    </row>
    <row r="823" s="15" customFormat="1">
      <c r="A823" s="15"/>
      <c r="B823" s="262"/>
      <c r="C823" s="263"/>
      <c r="D823" s="242" t="s">
        <v>180</v>
      </c>
      <c r="E823" s="264" t="s">
        <v>1</v>
      </c>
      <c r="F823" s="265" t="s">
        <v>185</v>
      </c>
      <c r="G823" s="263"/>
      <c r="H823" s="266">
        <v>32.192999999999998</v>
      </c>
      <c r="I823" s="267"/>
      <c r="J823" s="263"/>
      <c r="K823" s="263"/>
      <c r="L823" s="268"/>
      <c r="M823" s="269"/>
      <c r="N823" s="270"/>
      <c r="O823" s="270"/>
      <c r="P823" s="270"/>
      <c r="Q823" s="270"/>
      <c r="R823" s="270"/>
      <c r="S823" s="270"/>
      <c r="T823" s="271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72" t="s">
        <v>180</v>
      </c>
      <c r="AU823" s="272" t="s">
        <v>85</v>
      </c>
      <c r="AV823" s="15" t="s">
        <v>106</v>
      </c>
      <c r="AW823" s="15" t="s">
        <v>33</v>
      </c>
      <c r="AX823" s="15" t="s">
        <v>83</v>
      </c>
      <c r="AY823" s="272" t="s">
        <v>172</v>
      </c>
    </row>
    <row r="824" s="2" customFormat="1" ht="24.15" customHeight="1">
      <c r="A824" s="39"/>
      <c r="B824" s="40"/>
      <c r="C824" s="227" t="s">
        <v>863</v>
      </c>
      <c r="D824" s="227" t="s">
        <v>174</v>
      </c>
      <c r="E824" s="228" t="s">
        <v>864</v>
      </c>
      <c r="F824" s="229" t="s">
        <v>865</v>
      </c>
      <c r="G824" s="230" t="s">
        <v>291</v>
      </c>
      <c r="H824" s="231">
        <v>32.192999999999998</v>
      </c>
      <c r="I824" s="232"/>
      <c r="J824" s="233">
        <f>ROUND(I824*H824,2)</f>
        <v>0</v>
      </c>
      <c r="K824" s="229" t="s">
        <v>178</v>
      </c>
      <c r="L824" s="45"/>
      <c r="M824" s="234" t="s">
        <v>1</v>
      </c>
      <c r="N824" s="235" t="s">
        <v>41</v>
      </c>
      <c r="O824" s="92"/>
      <c r="P824" s="236">
        <f>O824*H824</f>
        <v>0</v>
      </c>
      <c r="Q824" s="236">
        <v>0</v>
      </c>
      <c r="R824" s="236">
        <f>Q824*H824</f>
        <v>0</v>
      </c>
      <c r="S824" s="236">
        <v>0.0060000000000000001</v>
      </c>
      <c r="T824" s="237">
        <f>S824*H824</f>
        <v>0.193158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38" t="s">
        <v>106</v>
      </c>
      <c r="AT824" s="238" t="s">
        <v>174</v>
      </c>
      <c r="AU824" s="238" t="s">
        <v>85</v>
      </c>
      <c r="AY824" s="18" t="s">
        <v>172</v>
      </c>
      <c r="BE824" s="239">
        <f>IF(N824="základní",J824,0)</f>
        <v>0</v>
      </c>
      <c r="BF824" s="239">
        <f>IF(N824="snížená",J824,0)</f>
        <v>0</v>
      </c>
      <c r="BG824" s="239">
        <f>IF(N824="zákl. přenesená",J824,0)</f>
        <v>0</v>
      </c>
      <c r="BH824" s="239">
        <f>IF(N824="sníž. přenesená",J824,0)</f>
        <v>0</v>
      </c>
      <c r="BI824" s="239">
        <f>IF(N824="nulová",J824,0)</f>
        <v>0</v>
      </c>
      <c r="BJ824" s="18" t="s">
        <v>83</v>
      </c>
      <c r="BK824" s="239">
        <f>ROUND(I824*H824,2)</f>
        <v>0</v>
      </c>
      <c r="BL824" s="18" t="s">
        <v>106</v>
      </c>
      <c r="BM824" s="238" t="s">
        <v>866</v>
      </c>
    </row>
    <row r="825" s="13" customFormat="1">
      <c r="A825" s="13"/>
      <c r="B825" s="240"/>
      <c r="C825" s="241"/>
      <c r="D825" s="242" t="s">
        <v>180</v>
      </c>
      <c r="E825" s="243" t="s">
        <v>1</v>
      </c>
      <c r="F825" s="244" t="s">
        <v>350</v>
      </c>
      <c r="G825" s="241"/>
      <c r="H825" s="243" t="s">
        <v>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0" t="s">
        <v>180</v>
      </c>
      <c r="AU825" s="250" t="s">
        <v>85</v>
      </c>
      <c r="AV825" s="13" t="s">
        <v>83</v>
      </c>
      <c r="AW825" s="13" t="s">
        <v>33</v>
      </c>
      <c r="AX825" s="13" t="s">
        <v>76</v>
      </c>
      <c r="AY825" s="250" t="s">
        <v>172</v>
      </c>
    </row>
    <row r="826" s="13" customFormat="1">
      <c r="A826" s="13"/>
      <c r="B826" s="240"/>
      <c r="C826" s="241"/>
      <c r="D826" s="242" t="s">
        <v>180</v>
      </c>
      <c r="E826" s="243" t="s">
        <v>1</v>
      </c>
      <c r="F826" s="244" t="s">
        <v>867</v>
      </c>
      <c r="G826" s="241"/>
      <c r="H826" s="243" t="s">
        <v>1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50" t="s">
        <v>180</v>
      </c>
      <c r="AU826" s="250" t="s">
        <v>85</v>
      </c>
      <c r="AV826" s="13" t="s">
        <v>83</v>
      </c>
      <c r="AW826" s="13" t="s">
        <v>33</v>
      </c>
      <c r="AX826" s="13" t="s">
        <v>76</v>
      </c>
      <c r="AY826" s="250" t="s">
        <v>172</v>
      </c>
    </row>
    <row r="827" s="14" customFormat="1">
      <c r="A827" s="14"/>
      <c r="B827" s="251"/>
      <c r="C827" s="252"/>
      <c r="D827" s="242" t="s">
        <v>180</v>
      </c>
      <c r="E827" s="253" t="s">
        <v>1</v>
      </c>
      <c r="F827" s="254" t="s">
        <v>861</v>
      </c>
      <c r="G827" s="252"/>
      <c r="H827" s="255">
        <v>10.413</v>
      </c>
      <c r="I827" s="256"/>
      <c r="J827" s="252"/>
      <c r="K827" s="252"/>
      <c r="L827" s="257"/>
      <c r="M827" s="258"/>
      <c r="N827" s="259"/>
      <c r="O827" s="259"/>
      <c r="P827" s="259"/>
      <c r="Q827" s="259"/>
      <c r="R827" s="259"/>
      <c r="S827" s="259"/>
      <c r="T827" s="260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61" t="s">
        <v>180</v>
      </c>
      <c r="AU827" s="261" t="s">
        <v>85</v>
      </c>
      <c r="AV827" s="14" t="s">
        <v>85</v>
      </c>
      <c r="AW827" s="14" t="s">
        <v>33</v>
      </c>
      <c r="AX827" s="14" t="s">
        <v>76</v>
      </c>
      <c r="AY827" s="261" t="s">
        <v>172</v>
      </c>
    </row>
    <row r="828" s="13" customFormat="1">
      <c r="A828" s="13"/>
      <c r="B828" s="240"/>
      <c r="C828" s="241"/>
      <c r="D828" s="242" t="s">
        <v>180</v>
      </c>
      <c r="E828" s="243" t="s">
        <v>1</v>
      </c>
      <c r="F828" s="244" t="s">
        <v>604</v>
      </c>
      <c r="G828" s="241"/>
      <c r="H828" s="243" t="s">
        <v>1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0" t="s">
        <v>180</v>
      </c>
      <c r="AU828" s="250" t="s">
        <v>85</v>
      </c>
      <c r="AV828" s="13" t="s">
        <v>83</v>
      </c>
      <c r="AW828" s="13" t="s">
        <v>33</v>
      </c>
      <c r="AX828" s="13" t="s">
        <v>76</v>
      </c>
      <c r="AY828" s="250" t="s">
        <v>172</v>
      </c>
    </row>
    <row r="829" s="14" customFormat="1">
      <c r="A829" s="14"/>
      <c r="B829" s="251"/>
      <c r="C829" s="252"/>
      <c r="D829" s="242" t="s">
        <v>180</v>
      </c>
      <c r="E829" s="253" t="s">
        <v>1</v>
      </c>
      <c r="F829" s="254" t="s">
        <v>862</v>
      </c>
      <c r="G829" s="252"/>
      <c r="H829" s="255">
        <v>21.780000000000001</v>
      </c>
      <c r="I829" s="256"/>
      <c r="J829" s="252"/>
      <c r="K829" s="252"/>
      <c r="L829" s="257"/>
      <c r="M829" s="258"/>
      <c r="N829" s="259"/>
      <c r="O829" s="259"/>
      <c r="P829" s="259"/>
      <c r="Q829" s="259"/>
      <c r="R829" s="259"/>
      <c r="S829" s="259"/>
      <c r="T829" s="260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1" t="s">
        <v>180</v>
      </c>
      <c r="AU829" s="261" t="s">
        <v>85</v>
      </c>
      <c r="AV829" s="14" t="s">
        <v>85</v>
      </c>
      <c r="AW829" s="14" t="s">
        <v>33</v>
      </c>
      <c r="AX829" s="14" t="s">
        <v>76</v>
      </c>
      <c r="AY829" s="261" t="s">
        <v>172</v>
      </c>
    </row>
    <row r="830" s="15" customFormat="1">
      <c r="A830" s="15"/>
      <c r="B830" s="262"/>
      <c r="C830" s="263"/>
      <c r="D830" s="242" t="s">
        <v>180</v>
      </c>
      <c r="E830" s="264" t="s">
        <v>1</v>
      </c>
      <c r="F830" s="265" t="s">
        <v>185</v>
      </c>
      <c r="G830" s="263"/>
      <c r="H830" s="266">
        <v>32.192999999999998</v>
      </c>
      <c r="I830" s="267"/>
      <c r="J830" s="263"/>
      <c r="K830" s="263"/>
      <c r="L830" s="268"/>
      <c r="M830" s="269"/>
      <c r="N830" s="270"/>
      <c r="O830" s="270"/>
      <c r="P830" s="270"/>
      <c r="Q830" s="270"/>
      <c r="R830" s="270"/>
      <c r="S830" s="270"/>
      <c r="T830" s="271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72" t="s">
        <v>180</v>
      </c>
      <c r="AU830" s="272" t="s">
        <v>85</v>
      </c>
      <c r="AV830" s="15" t="s">
        <v>106</v>
      </c>
      <c r="AW830" s="15" t="s">
        <v>33</v>
      </c>
      <c r="AX830" s="15" t="s">
        <v>83</v>
      </c>
      <c r="AY830" s="272" t="s">
        <v>172</v>
      </c>
    </row>
    <row r="831" s="2" customFormat="1" ht="37.8" customHeight="1">
      <c r="A831" s="39"/>
      <c r="B831" s="40"/>
      <c r="C831" s="227" t="s">
        <v>868</v>
      </c>
      <c r="D831" s="227" t="s">
        <v>174</v>
      </c>
      <c r="E831" s="228" t="s">
        <v>869</v>
      </c>
      <c r="F831" s="229" t="s">
        <v>870</v>
      </c>
      <c r="G831" s="230" t="s">
        <v>177</v>
      </c>
      <c r="H831" s="231">
        <v>11.340999999999999</v>
      </c>
      <c r="I831" s="232"/>
      <c r="J831" s="233">
        <f>ROUND(I831*H831,2)</f>
        <v>0</v>
      </c>
      <c r="K831" s="229" t="s">
        <v>178</v>
      </c>
      <c r="L831" s="45"/>
      <c r="M831" s="234" t="s">
        <v>1</v>
      </c>
      <c r="N831" s="235" t="s">
        <v>41</v>
      </c>
      <c r="O831" s="92"/>
      <c r="P831" s="236">
        <f>O831*H831</f>
        <v>0</v>
      </c>
      <c r="Q831" s="236">
        <v>0</v>
      </c>
      <c r="R831" s="236">
        <f>Q831*H831</f>
        <v>0</v>
      </c>
      <c r="S831" s="236">
        <v>0.068000000000000005</v>
      </c>
      <c r="T831" s="237">
        <f>S831*H831</f>
        <v>0.77118799999999998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38" t="s">
        <v>106</v>
      </c>
      <c r="AT831" s="238" t="s">
        <v>174</v>
      </c>
      <c r="AU831" s="238" t="s">
        <v>85</v>
      </c>
      <c r="AY831" s="18" t="s">
        <v>172</v>
      </c>
      <c r="BE831" s="239">
        <f>IF(N831="základní",J831,0)</f>
        <v>0</v>
      </c>
      <c r="BF831" s="239">
        <f>IF(N831="snížená",J831,0)</f>
        <v>0</v>
      </c>
      <c r="BG831" s="239">
        <f>IF(N831="zákl. přenesená",J831,0)</f>
        <v>0</v>
      </c>
      <c r="BH831" s="239">
        <f>IF(N831="sníž. přenesená",J831,0)</f>
        <v>0</v>
      </c>
      <c r="BI831" s="239">
        <f>IF(N831="nulová",J831,0)</f>
        <v>0</v>
      </c>
      <c r="BJ831" s="18" t="s">
        <v>83</v>
      </c>
      <c r="BK831" s="239">
        <f>ROUND(I831*H831,2)</f>
        <v>0</v>
      </c>
      <c r="BL831" s="18" t="s">
        <v>106</v>
      </c>
      <c r="BM831" s="238" t="s">
        <v>871</v>
      </c>
    </row>
    <row r="832" s="13" customFormat="1">
      <c r="A832" s="13"/>
      <c r="B832" s="240"/>
      <c r="C832" s="241"/>
      <c r="D832" s="242" t="s">
        <v>180</v>
      </c>
      <c r="E832" s="243" t="s">
        <v>1</v>
      </c>
      <c r="F832" s="244" t="s">
        <v>350</v>
      </c>
      <c r="G832" s="241"/>
      <c r="H832" s="243" t="s">
        <v>1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0" t="s">
        <v>180</v>
      </c>
      <c r="AU832" s="250" t="s">
        <v>85</v>
      </c>
      <c r="AV832" s="13" t="s">
        <v>83</v>
      </c>
      <c r="AW832" s="13" t="s">
        <v>33</v>
      </c>
      <c r="AX832" s="13" t="s">
        <v>76</v>
      </c>
      <c r="AY832" s="250" t="s">
        <v>172</v>
      </c>
    </row>
    <row r="833" s="14" customFormat="1">
      <c r="A833" s="14"/>
      <c r="B833" s="251"/>
      <c r="C833" s="252"/>
      <c r="D833" s="242" t="s">
        <v>180</v>
      </c>
      <c r="E833" s="253" t="s">
        <v>1</v>
      </c>
      <c r="F833" s="254" t="s">
        <v>872</v>
      </c>
      <c r="G833" s="252"/>
      <c r="H833" s="255">
        <v>1.784</v>
      </c>
      <c r="I833" s="256"/>
      <c r="J833" s="252"/>
      <c r="K833" s="252"/>
      <c r="L833" s="257"/>
      <c r="M833" s="258"/>
      <c r="N833" s="259"/>
      <c r="O833" s="259"/>
      <c r="P833" s="259"/>
      <c r="Q833" s="259"/>
      <c r="R833" s="259"/>
      <c r="S833" s="259"/>
      <c r="T833" s="26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1" t="s">
        <v>180</v>
      </c>
      <c r="AU833" s="261" t="s">
        <v>85</v>
      </c>
      <c r="AV833" s="14" t="s">
        <v>85</v>
      </c>
      <c r="AW833" s="14" t="s">
        <v>33</v>
      </c>
      <c r="AX833" s="14" t="s">
        <v>76</v>
      </c>
      <c r="AY833" s="261" t="s">
        <v>172</v>
      </c>
    </row>
    <row r="834" s="14" customFormat="1">
      <c r="A834" s="14"/>
      <c r="B834" s="251"/>
      <c r="C834" s="252"/>
      <c r="D834" s="242" t="s">
        <v>180</v>
      </c>
      <c r="E834" s="253" t="s">
        <v>1</v>
      </c>
      <c r="F834" s="254" t="s">
        <v>873</v>
      </c>
      <c r="G834" s="252"/>
      <c r="H834" s="255">
        <v>1.456</v>
      </c>
      <c r="I834" s="256"/>
      <c r="J834" s="252"/>
      <c r="K834" s="252"/>
      <c r="L834" s="257"/>
      <c r="M834" s="258"/>
      <c r="N834" s="259"/>
      <c r="O834" s="259"/>
      <c r="P834" s="259"/>
      <c r="Q834" s="259"/>
      <c r="R834" s="259"/>
      <c r="S834" s="259"/>
      <c r="T834" s="260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1" t="s">
        <v>180</v>
      </c>
      <c r="AU834" s="261" t="s">
        <v>85</v>
      </c>
      <c r="AV834" s="14" t="s">
        <v>85</v>
      </c>
      <c r="AW834" s="14" t="s">
        <v>33</v>
      </c>
      <c r="AX834" s="14" t="s">
        <v>76</v>
      </c>
      <c r="AY834" s="261" t="s">
        <v>172</v>
      </c>
    </row>
    <row r="835" s="14" customFormat="1">
      <c r="A835" s="14"/>
      <c r="B835" s="251"/>
      <c r="C835" s="252"/>
      <c r="D835" s="242" t="s">
        <v>180</v>
      </c>
      <c r="E835" s="253" t="s">
        <v>1</v>
      </c>
      <c r="F835" s="254" t="s">
        <v>874</v>
      </c>
      <c r="G835" s="252"/>
      <c r="H835" s="255">
        <v>4.9009999999999998</v>
      </c>
      <c r="I835" s="256"/>
      <c r="J835" s="252"/>
      <c r="K835" s="252"/>
      <c r="L835" s="257"/>
      <c r="M835" s="258"/>
      <c r="N835" s="259"/>
      <c r="O835" s="259"/>
      <c r="P835" s="259"/>
      <c r="Q835" s="259"/>
      <c r="R835" s="259"/>
      <c r="S835" s="259"/>
      <c r="T835" s="26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1" t="s">
        <v>180</v>
      </c>
      <c r="AU835" s="261" t="s">
        <v>85</v>
      </c>
      <c r="AV835" s="14" t="s">
        <v>85</v>
      </c>
      <c r="AW835" s="14" t="s">
        <v>33</v>
      </c>
      <c r="AX835" s="14" t="s">
        <v>76</v>
      </c>
      <c r="AY835" s="261" t="s">
        <v>172</v>
      </c>
    </row>
    <row r="836" s="13" customFormat="1">
      <c r="A836" s="13"/>
      <c r="B836" s="240"/>
      <c r="C836" s="241"/>
      <c r="D836" s="242" t="s">
        <v>180</v>
      </c>
      <c r="E836" s="243" t="s">
        <v>1</v>
      </c>
      <c r="F836" s="244" t="s">
        <v>604</v>
      </c>
      <c r="G836" s="241"/>
      <c r="H836" s="243" t="s">
        <v>1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0" t="s">
        <v>180</v>
      </c>
      <c r="AU836" s="250" t="s">
        <v>85</v>
      </c>
      <c r="AV836" s="13" t="s">
        <v>83</v>
      </c>
      <c r="AW836" s="13" t="s">
        <v>33</v>
      </c>
      <c r="AX836" s="13" t="s">
        <v>76</v>
      </c>
      <c r="AY836" s="250" t="s">
        <v>172</v>
      </c>
    </row>
    <row r="837" s="14" customFormat="1">
      <c r="A837" s="14"/>
      <c r="B837" s="251"/>
      <c r="C837" s="252"/>
      <c r="D837" s="242" t="s">
        <v>180</v>
      </c>
      <c r="E837" s="253" t="s">
        <v>1</v>
      </c>
      <c r="F837" s="254" t="s">
        <v>875</v>
      </c>
      <c r="G837" s="252"/>
      <c r="H837" s="255">
        <v>3.2000000000000002</v>
      </c>
      <c r="I837" s="256"/>
      <c r="J837" s="252"/>
      <c r="K837" s="252"/>
      <c r="L837" s="257"/>
      <c r="M837" s="258"/>
      <c r="N837" s="259"/>
      <c r="O837" s="259"/>
      <c r="P837" s="259"/>
      <c r="Q837" s="259"/>
      <c r="R837" s="259"/>
      <c r="S837" s="259"/>
      <c r="T837" s="26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61" t="s">
        <v>180</v>
      </c>
      <c r="AU837" s="261" t="s">
        <v>85</v>
      </c>
      <c r="AV837" s="14" t="s">
        <v>85</v>
      </c>
      <c r="AW837" s="14" t="s">
        <v>33</v>
      </c>
      <c r="AX837" s="14" t="s">
        <v>76</v>
      </c>
      <c r="AY837" s="261" t="s">
        <v>172</v>
      </c>
    </row>
    <row r="838" s="15" customFormat="1">
      <c r="A838" s="15"/>
      <c r="B838" s="262"/>
      <c r="C838" s="263"/>
      <c r="D838" s="242" t="s">
        <v>180</v>
      </c>
      <c r="E838" s="264" t="s">
        <v>1</v>
      </c>
      <c r="F838" s="265" t="s">
        <v>185</v>
      </c>
      <c r="G838" s="263"/>
      <c r="H838" s="266">
        <v>11.340999999999999</v>
      </c>
      <c r="I838" s="267"/>
      <c r="J838" s="263"/>
      <c r="K838" s="263"/>
      <c r="L838" s="268"/>
      <c r="M838" s="269"/>
      <c r="N838" s="270"/>
      <c r="O838" s="270"/>
      <c r="P838" s="270"/>
      <c r="Q838" s="270"/>
      <c r="R838" s="270"/>
      <c r="S838" s="270"/>
      <c r="T838" s="271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72" t="s">
        <v>180</v>
      </c>
      <c r="AU838" s="272" t="s">
        <v>85</v>
      </c>
      <c r="AV838" s="15" t="s">
        <v>106</v>
      </c>
      <c r="AW838" s="15" t="s">
        <v>33</v>
      </c>
      <c r="AX838" s="15" t="s">
        <v>83</v>
      </c>
      <c r="AY838" s="272" t="s">
        <v>172</v>
      </c>
    </row>
    <row r="839" s="2" customFormat="1" ht="24.15" customHeight="1">
      <c r="A839" s="39"/>
      <c r="B839" s="40"/>
      <c r="C839" s="227" t="s">
        <v>876</v>
      </c>
      <c r="D839" s="227" t="s">
        <v>174</v>
      </c>
      <c r="E839" s="228" t="s">
        <v>877</v>
      </c>
      <c r="F839" s="229" t="s">
        <v>878</v>
      </c>
      <c r="G839" s="230" t="s">
        <v>177</v>
      </c>
      <c r="H839" s="231">
        <v>468.00599999999997</v>
      </c>
      <c r="I839" s="232"/>
      <c r="J839" s="233">
        <f>ROUND(I839*H839,2)</f>
        <v>0</v>
      </c>
      <c r="K839" s="229" t="s">
        <v>1</v>
      </c>
      <c r="L839" s="45"/>
      <c r="M839" s="234" t="s">
        <v>1</v>
      </c>
      <c r="N839" s="235" t="s">
        <v>41</v>
      </c>
      <c r="O839" s="92"/>
      <c r="P839" s="236">
        <f>O839*H839</f>
        <v>0</v>
      </c>
      <c r="Q839" s="236">
        <v>8.0000000000000007E-05</v>
      </c>
      <c r="R839" s="236">
        <f>Q839*H839</f>
        <v>0.037440479999999998</v>
      </c>
      <c r="S839" s="236">
        <v>0</v>
      </c>
      <c r="T839" s="237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8" t="s">
        <v>106</v>
      </c>
      <c r="AT839" s="238" t="s">
        <v>174</v>
      </c>
      <c r="AU839" s="238" t="s">
        <v>85</v>
      </c>
      <c r="AY839" s="18" t="s">
        <v>172</v>
      </c>
      <c r="BE839" s="239">
        <f>IF(N839="základní",J839,0)</f>
        <v>0</v>
      </c>
      <c r="BF839" s="239">
        <f>IF(N839="snížená",J839,0)</f>
        <v>0</v>
      </c>
      <c r="BG839" s="239">
        <f>IF(N839="zákl. přenesená",J839,0)</f>
        <v>0</v>
      </c>
      <c r="BH839" s="239">
        <f>IF(N839="sníž. přenesená",J839,0)</f>
        <v>0</v>
      </c>
      <c r="BI839" s="239">
        <f>IF(N839="nulová",J839,0)</f>
        <v>0</v>
      </c>
      <c r="BJ839" s="18" t="s">
        <v>83</v>
      </c>
      <c r="BK839" s="239">
        <f>ROUND(I839*H839,2)</f>
        <v>0</v>
      </c>
      <c r="BL839" s="18" t="s">
        <v>106</v>
      </c>
      <c r="BM839" s="238" t="s">
        <v>879</v>
      </c>
    </row>
    <row r="840" s="14" customFormat="1">
      <c r="A840" s="14"/>
      <c r="B840" s="251"/>
      <c r="C840" s="252"/>
      <c r="D840" s="242" t="s">
        <v>180</v>
      </c>
      <c r="E840" s="253" t="s">
        <v>1</v>
      </c>
      <c r="F840" s="254" t="s">
        <v>880</v>
      </c>
      <c r="G840" s="252"/>
      <c r="H840" s="255">
        <v>468.00599999999997</v>
      </c>
      <c r="I840" s="256"/>
      <c r="J840" s="252"/>
      <c r="K840" s="252"/>
      <c r="L840" s="257"/>
      <c r="M840" s="258"/>
      <c r="N840" s="259"/>
      <c r="O840" s="259"/>
      <c r="P840" s="259"/>
      <c r="Q840" s="259"/>
      <c r="R840" s="259"/>
      <c r="S840" s="259"/>
      <c r="T840" s="260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61" t="s">
        <v>180</v>
      </c>
      <c r="AU840" s="261" t="s">
        <v>85</v>
      </c>
      <c r="AV840" s="14" t="s">
        <v>85</v>
      </c>
      <c r="AW840" s="14" t="s">
        <v>33</v>
      </c>
      <c r="AX840" s="14" t="s">
        <v>76</v>
      </c>
      <c r="AY840" s="261" t="s">
        <v>172</v>
      </c>
    </row>
    <row r="841" s="15" customFormat="1">
      <c r="A841" s="15"/>
      <c r="B841" s="262"/>
      <c r="C841" s="263"/>
      <c r="D841" s="242" t="s">
        <v>180</v>
      </c>
      <c r="E841" s="264" t="s">
        <v>1</v>
      </c>
      <c r="F841" s="265" t="s">
        <v>185</v>
      </c>
      <c r="G841" s="263"/>
      <c r="H841" s="266">
        <v>468.00599999999997</v>
      </c>
      <c r="I841" s="267"/>
      <c r="J841" s="263"/>
      <c r="K841" s="263"/>
      <c r="L841" s="268"/>
      <c r="M841" s="269"/>
      <c r="N841" s="270"/>
      <c r="O841" s="270"/>
      <c r="P841" s="270"/>
      <c r="Q841" s="270"/>
      <c r="R841" s="270"/>
      <c r="S841" s="270"/>
      <c r="T841" s="271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72" t="s">
        <v>180</v>
      </c>
      <c r="AU841" s="272" t="s">
        <v>85</v>
      </c>
      <c r="AV841" s="15" t="s">
        <v>106</v>
      </c>
      <c r="AW841" s="15" t="s">
        <v>33</v>
      </c>
      <c r="AX841" s="15" t="s">
        <v>83</v>
      </c>
      <c r="AY841" s="272" t="s">
        <v>172</v>
      </c>
    </row>
    <row r="842" s="2" customFormat="1" ht="14.4" customHeight="1">
      <c r="A842" s="39"/>
      <c r="B842" s="40"/>
      <c r="C842" s="227" t="s">
        <v>881</v>
      </c>
      <c r="D842" s="227" t="s">
        <v>174</v>
      </c>
      <c r="E842" s="228" t="s">
        <v>882</v>
      </c>
      <c r="F842" s="229" t="s">
        <v>883</v>
      </c>
      <c r="G842" s="230" t="s">
        <v>884</v>
      </c>
      <c r="H842" s="231">
        <v>30</v>
      </c>
      <c r="I842" s="232"/>
      <c r="J842" s="233">
        <f>ROUND(I842*H842,2)</f>
        <v>0</v>
      </c>
      <c r="K842" s="229" t="s">
        <v>1</v>
      </c>
      <c r="L842" s="45"/>
      <c r="M842" s="234" t="s">
        <v>1</v>
      </c>
      <c r="N842" s="235" t="s">
        <v>41</v>
      </c>
      <c r="O842" s="92"/>
      <c r="P842" s="236">
        <f>O842*H842</f>
        <v>0</v>
      </c>
      <c r="Q842" s="236">
        <v>0</v>
      </c>
      <c r="R842" s="236">
        <f>Q842*H842</f>
        <v>0</v>
      </c>
      <c r="S842" s="236">
        <v>0</v>
      </c>
      <c r="T842" s="237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38" t="s">
        <v>106</v>
      </c>
      <c r="AT842" s="238" t="s">
        <v>174</v>
      </c>
      <c r="AU842" s="238" t="s">
        <v>85</v>
      </c>
      <c r="AY842" s="18" t="s">
        <v>172</v>
      </c>
      <c r="BE842" s="239">
        <f>IF(N842="základní",J842,0)</f>
        <v>0</v>
      </c>
      <c r="BF842" s="239">
        <f>IF(N842="snížená",J842,0)</f>
        <v>0</v>
      </c>
      <c r="BG842" s="239">
        <f>IF(N842="zákl. přenesená",J842,0)</f>
        <v>0</v>
      </c>
      <c r="BH842" s="239">
        <f>IF(N842="sníž. přenesená",J842,0)</f>
        <v>0</v>
      </c>
      <c r="BI842" s="239">
        <f>IF(N842="nulová",J842,0)</f>
        <v>0</v>
      </c>
      <c r="BJ842" s="18" t="s">
        <v>83</v>
      </c>
      <c r="BK842" s="239">
        <f>ROUND(I842*H842,2)</f>
        <v>0</v>
      </c>
      <c r="BL842" s="18" t="s">
        <v>106</v>
      </c>
      <c r="BM842" s="238" t="s">
        <v>885</v>
      </c>
    </row>
    <row r="843" s="14" customFormat="1">
      <c r="A843" s="14"/>
      <c r="B843" s="251"/>
      <c r="C843" s="252"/>
      <c r="D843" s="242" t="s">
        <v>180</v>
      </c>
      <c r="E843" s="253" t="s">
        <v>1</v>
      </c>
      <c r="F843" s="254" t="s">
        <v>346</v>
      </c>
      <c r="G843" s="252"/>
      <c r="H843" s="255">
        <v>30</v>
      </c>
      <c r="I843" s="256"/>
      <c r="J843" s="252"/>
      <c r="K843" s="252"/>
      <c r="L843" s="257"/>
      <c r="M843" s="258"/>
      <c r="N843" s="259"/>
      <c r="O843" s="259"/>
      <c r="P843" s="259"/>
      <c r="Q843" s="259"/>
      <c r="R843" s="259"/>
      <c r="S843" s="259"/>
      <c r="T843" s="260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61" t="s">
        <v>180</v>
      </c>
      <c r="AU843" s="261" t="s">
        <v>85</v>
      </c>
      <c r="AV843" s="14" t="s">
        <v>85</v>
      </c>
      <c r="AW843" s="14" t="s">
        <v>33</v>
      </c>
      <c r="AX843" s="14" t="s">
        <v>83</v>
      </c>
      <c r="AY843" s="261" t="s">
        <v>172</v>
      </c>
    </row>
    <row r="844" s="2" customFormat="1" ht="24.15" customHeight="1">
      <c r="A844" s="39"/>
      <c r="B844" s="40"/>
      <c r="C844" s="227" t="s">
        <v>886</v>
      </c>
      <c r="D844" s="227" t="s">
        <v>174</v>
      </c>
      <c r="E844" s="228" t="s">
        <v>887</v>
      </c>
      <c r="F844" s="229" t="s">
        <v>888</v>
      </c>
      <c r="G844" s="230" t="s">
        <v>594</v>
      </c>
      <c r="H844" s="231">
        <v>1</v>
      </c>
      <c r="I844" s="232"/>
      <c r="J844" s="233">
        <f>ROUND(I844*H844,2)</f>
        <v>0</v>
      </c>
      <c r="K844" s="229" t="s">
        <v>1</v>
      </c>
      <c r="L844" s="45"/>
      <c r="M844" s="234" t="s">
        <v>1</v>
      </c>
      <c r="N844" s="235" t="s">
        <v>41</v>
      </c>
      <c r="O844" s="92"/>
      <c r="P844" s="236">
        <f>O844*H844</f>
        <v>0</v>
      </c>
      <c r="Q844" s="236">
        <v>0</v>
      </c>
      <c r="R844" s="236">
        <f>Q844*H844</f>
        <v>0</v>
      </c>
      <c r="S844" s="236">
        <v>0</v>
      </c>
      <c r="T844" s="237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8" t="s">
        <v>106</v>
      </c>
      <c r="AT844" s="238" t="s">
        <v>174</v>
      </c>
      <c r="AU844" s="238" t="s">
        <v>85</v>
      </c>
      <c r="AY844" s="18" t="s">
        <v>172</v>
      </c>
      <c r="BE844" s="239">
        <f>IF(N844="základní",J844,0)</f>
        <v>0</v>
      </c>
      <c r="BF844" s="239">
        <f>IF(N844="snížená",J844,0)</f>
        <v>0</v>
      </c>
      <c r="BG844" s="239">
        <f>IF(N844="zákl. přenesená",J844,0)</f>
        <v>0</v>
      </c>
      <c r="BH844" s="239">
        <f>IF(N844="sníž. přenesená",J844,0)</f>
        <v>0</v>
      </c>
      <c r="BI844" s="239">
        <f>IF(N844="nulová",J844,0)</f>
        <v>0</v>
      </c>
      <c r="BJ844" s="18" t="s">
        <v>83</v>
      </c>
      <c r="BK844" s="239">
        <f>ROUND(I844*H844,2)</f>
        <v>0</v>
      </c>
      <c r="BL844" s="18" t="s">
        <v>106</v>
      </c>
      <c r="BM844" s="238" t="s">
        <v>889</v>
      </c>
    </row>
    <row r="845" s="14" customFormat="1">
      <c r="A845" s="14"/>
      <c r="B845" s="251"/>
      <c r="C845" s="252"/>
      <c r="D845" s="242" t="s">
        <v>180</v>
      </c>
      <c r="E845" s="253" t="s">
        <v>1</v>
      </c>
      <c r="F845" s="254" t="s">
        <v>83</v>
      </c>
      <c r="G845" s="252"/>
      <c r="H845" s="255">
        <v>1</v>
      </c>
      <c r="I845" s="256"/>
      <c r="J845" s="252"/>
      <c r="K845" s="252"/>
      <c r="L845" s="257"/>
      <c r="M845" s="258"/>
      <c r="N845" s="259"/>
      <c r="O845" s="259"/>
      <c r="P845" s="259"/>
      <c r="Q845" s="259"/>
      <c r="R845" s="259"/>
      <c r="S845" s="259"/>
      <c r="T845" s="260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1" t="s">
        <v>180</v>
      </c>
      <c r="AU845" s="261" t="s">
        <v>85</v>
      </c>
      <c r="AV845" s="14" t="s">
        <v>85</v>
      </c>
      <c r="AW845" s="14" t="s">
        <v>33</v>
      </c>
      <c r="AX845" s="14" t="s">
        <v>83</v>
      </c>
      <c r="AY845" s="261" t="s">
        <v>172</v>
      </c>
    </row>
    <row r="846" s="2" customFormat="1" ht="24.15" customHeight="1">
      <c r="A846" s="39"/>
      <c r="B846" s="40"/>
      <c r="C846" s="227" t="s">
        <v>890</v>
      </c>
      <c r="D846" s="227" t="s">
        <v>174</v>
      </c>
      <c r="E846" s="228" t="s">
        <v>891</v>
      </c>
      <c r="F846" s="229" t="s">
        <v>892</v>
      </c>
      <c r="G846" s="230" t="s">
        <v>884</v>
      </c>
      <c r="H846" s="231">
        <v>50</v>
      </c>
      <c r="I846" s="232"/>
      <c r="J846" s="233">
        <f>ROUND(I846*H846,2)</f>
        <v>0</v>
      </c>
      <c r="K846" s="229" t="s">
        <v>1</v>
      </c>
      <c r="L846" s="45"/>
      <c r="M846" s="234" t="s">
        <v>1</v>
      </c>
      <c r="N846" s="235" t="s">
        <v>41</v>
      </c>
      <c r="O846" s="92"/>
      <c r="P846" s="236">
        <f>O846*H846</f>
        <v>0</v>
      </c>
      <c r="Q846" s="236">
        <v>0</v>
      </c>
      <c r="R846" s="236">
        <f>Q846*H846</f>
        <v>0</v>
      </c>
      <c r="S846" s="236">
        <v>0</v>
      </c>
      <c r="T846" s="237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38" t="s">
        <v>106</v>
      </c>
      <c r="AT846" s="238" t="s">
        <v>174</v>
      </c>
      <c r="AU846" s="238" t="s">
        <v>85</v>
      </c>
      <c r="AY846" s="18" t="s">
        <v>172</v>
      </c>
      <c r="BE846" s="239">
        <f>IF(N846="základní",J846,0)</f>
        <v>0</v>
      </c>
      <c r="BF846" s="239">
        <f>IF(N846="snížená",J846,0)</f>
        <v>0</v>
      </c>
      <c r="BG846" s="239">
        <f>IF(N846="zákl. přenesená",J846,0)</f>
        <v>0</v>
      </c>
      <c r="BH846" s="239">
        <f>IF(N846="sníž. přenesená",J846,0)</f>
        <v>0</v>
      </c>
      <c r="BI846" s="239">
        <f>IF(N846="nulová",J846,0)</f>
        <v>0</v>
      </c>
      <c r="BJ846" s="18" t="s">
        <v>83</v>
      </c>
      <c r="BK846" s="239">
        <f>ROUND(I846*H846,2)</f>
        <v>0</v>
      </c>
      <c r="BL846" s="18" t="s">
        <v>106</v>
      </c>
      <c r="BM846" s="238" t="s">
        <v>893</v>
      </c>
    </row>
    <row r="847" s="14" customFormat="1">
      <c r="A847" s="14"/>
      <c r="B847" s="251"/>
      <c r="C847" s="252"/>
      <c r="D847" s="242" t="s">
        <v>180</v>
      </c>
      <c r="E847" s="253" t="s">
        <v>1</v>
      </c>
      <c r="F847" s="254" t="s">
        <v>451</v>
      </c>
      <c r="G847" s="252"/>
      <c r="H847" s="255">
        <v>50</v>
      </c>
      <c r="I847" s="256"/>
      <c r="J847" s="252"/>
      <c r="K847" s="252"/>
      <c r="L847" s="257"/>
      <c r="M847" s="258"/>
      <c r="N847" s="259"/>
      <c r="O847" s="259"/>
      <c r="P847" s="259"/>
      <c r="Q847" s="259"/>
      <c r="R847" s="259"/>
      <c r="S847" s="259"/>
      <c r="T847" s="260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61" t="s">
        <v>180</v>
      </c>
      <c r="AU847" s="261" t="s">
        <v>85</v>
      </c>
      <c r="AV847" s="14" t="s">
        <v>85</v>
      </c>
      <c r="AW847" s="14" t="s">
        <v>33</v>
      </c>
      <c r="AX847" s="14" t="s">
        <v>76</v>
      </c>
      <c r="AY847" s="261" t="s">
        <v>172</v>
      </c>
    </row>
    <row r="848" s="15" customFormat="1">
      <c r="A848" s="15"/>
      <c r="B848" s="262"/>
      <c r="C848" s="263"/>
      <c r="D848" s="242" t="s">
        <v>180</v>
      </c>
      <c r="E848" s="264" t="s">
        <v>1</v>
      </c>
      <c r="F848" s="265" t="s">
        <v>185</v>
      </c>
      <c r="G848" s="263"/>
      <c r="H848" s="266">
        <v>50</v>
      </c>
      <c r="I848" s="267"/>
      <c r="J848" s="263"/>
      <c r="K848" s="263"/>
      <c r="L848" s="268"/>
      <c r="M848" s="269"/>
      <c r="N848" s="270"/>
      <c r="O848" s="270"/>
      <c r="P848" s="270"/>
      <c r="Q848" s="270"/>
      <c r="R848" s="270"/>
      <c r="S848" s="270"/>
      <c r="T848" s="271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72" t="s">
        <v>180</v>
      </c>
      <c r="AU848" s="272" t="s">
        <v>85</v>
      </c>
      <c r="AV848" s="15" t="s">
        <v>106</v>
      </c>
      <c r="AW848" s="15" t="s">
        <v>33</v>
      </c>
      <c r="AX848" s="15" t="s">
        <v>83</v>
      </c>
      <c r="AY848" s="272" t="s">
        <v>172</v>
      </c>
    </row>
    <row r="849" s="2" customFormat="1" ht="37.8" customHeight="1">
      <c r="A849" s="39"/>
      <c r="B849" s="40"/>
      <c r="C849" s="227" t="s">
        <v>894</v>
      </c>
      <c r="D849" s="227" t="s">
        <v>174</v>
      </c>
      <c r="E849" s="228" t="s">
        <v>895</v>
      </c>
      <c r="F849" s="229" t="s">
        <v>896</v>
      </c>
      <c r="G849" s="230" t="s">
        <v>229</v>
      </c>
      <c r="H849" s="231">
        <v>104.12300000000001</v>
      </c>
      <c r="I849" s="232"/>
      <c r="J849" s="233">
        <f>ROUND(I849*H849,2)</f>
        <v>0</v>
      </c>
      <c r="K849" s="229" t="s">
        <v>178</v>
      </c>
      <c r="L849" s="45"/>
      <c r="M849" s="234" t="s">
        <v>1</v>
      </c>
      <c r="N849" s="235" t="s">
        <v>41</v>
      </c>
      <c r="O849" s="92"/>
      <c r="P849" s="236">
        <f>O849*H849</f>
        <v>0</v>
      </c>
      <c r="Q849" s="236">
        <v>0</v>
      </c>
      <c r="R849" s="236">
        <f>Q849*H849</f>
        <v>0</v>
      </c>
      <c r="S849" s="236">
        <v>0</v>
      </c>
      <c r="T849" s="237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8" t="s">
        <v>106</v>
      </c>
      <c r="AT849" s="238" t="s">
        <v>174</v>
      </c>
      <c r="AU849" s="238" t="s">
        <v>85</v>
      </c>
      <c r="AY849" s="18" t="s">
        <v>172</v>
      </c>
      <c r="BE849" s="239">
        <f>IF(N849="základní",J849,0)</f>
        <v>0</v>
      </c>
      <c r="BF849" s="239">
        <f>IF(N849="snížená",J849,0)</f>
        <v>0</v>
      </c>
      <c r="BG849" s="239">
        <f>IF(N849="zákl. přenesená",J849,0)</f>
        <v>0</v>
      </c>
      <c r="BH849" s="239">
        <f>IF(N849="sníž. přenesená",J849,0)</f>
        <v>0</v>
      </c>
      <c r="BI849" s="239">
        <f>IF(N849="nulová",J849,0)</f>
        <v>0</v>
      </c>
      <c r="BJ849" s="18" t="s">
        <v>83</v>
      </c>
      <c r="BK849" s="239">
        <f>ROUND(I849*H849,2)</f>
        <v>0</v>
      </c>
      <c r="BL849" s="18" t="s">
        <v>106</v>
      </c>
      <c r="BM849" s="238" t="s">
        <v>897</v>
      </c>
    </row>
    <row r="850" s="2" customFormat="1" ht="24.15" customHeight="1">
      <c r="A850" s="39"/>
      <c r="B850" s="40"/>
      <c r="C850" s="227" t="s">
        <v>898</v>
      </c>
      <c r="D850" s="227" t="s">
        <v>174</v>
      </c>
      <c r="E850" s="228" t="s">
        <v>899</v>
      </c>
      <c r="F850" s="229" t="s">
        <v>900</v>
      </c>
      <c r="G850" s="230" t="s">
        <v>229</v>
      </c>
      <c r="H850" s="231">
        <v>104.12300000000001</v>
      </c>
      <c r="I850" s="232"/>
      <c r="J850" s="233">
        <f>ROUND(I850*H850,2)</f>
        <v>0</v>
      </c>
      <c r="K850" s="229" t="s">
        <v>178</v>
      </c>
      <c r="L850" s="45"/>
      <c r="M850" s="234" t="s">
        <v>1</v>
      </c>
      <c r="N850" s="235" t="s">
        <v>41</v>
      </c>
      <c r="O850" s="92"/>
      <c r="P850" s="236">
        <f>O850*H850</f>
        <v>0</v>
      </c>
      <c r="Q850" s="236">
        <v>0</v>
      </c>
      <c r="R850" s="236">
        <f>Q850*H850</f>
        <v>0</v>
      </c>
      <c r="S850" s="236">
        <v>0</v>
      </c>
      <c r="T850" s="237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8" t="s">
        <v>106</v>
      </c>
      <c r="AT850" s="238" t="s">
        <v>174</v>
      </c>
      <c r="AU850" s="238" t="s">
        <v>85</v>
      </c>
      <c r="AY850" s="18" t="s">
        <v>172</v>
      </c>
      <c r="BE850" s="239">
        <f>IF(N850="základní",J850,0)</f>
        <v>0</v>
      </c>
      <c r="BF850" s="239">
        <f>IF(N850="snížená",J850,0)</f>
        <v>0</v>
      </c>
      <c r="BG850" s="239">
        <f>IF(N850="zákl. přenesená",J850,0)</f>
        <v>0</v>
      </c>
      <c r="BH850" s="239">
        <f>IF(N850="sníž. přenesená",J850,0)</f>
        <v>0</v>
      </c>
      <c r="BI850" s="239">
        <f>IF(N850="nulová",J850,0)</f>
        <v>0</v>
      </c>
      <c r="BJ850" s="18" t="s">
        <v>83</v>
      </c>
      <c r="BK850" s="239">
        <f>ROUND(I850*H850,2)</f>
        <v>0</v>
      </c>
      <c r="BL850" s="18" t="s">
        <v>106</v>
      </c>
      <c r="BM850" s="238" t="s">
        <v>901</v>
      </c>
    </row>
    <row r="851" s="2" customFormat="1" ht="37.8" customHeight="1">
      <c r="A851" s="39"/>
      <c r="B851" s="40"/>
      <c r="C851" s="227" t="s">
        <v>902</v>
      </c>
      <c r="D851" s="227" t="s">
        <v>174</v>
      </c>
      <c r="E851" s="228" t="s">
        <v>903</v>
      </c>
      <c r="F851" s="229" t="s">
        <v>904</v>
      </c>
      <c r="G851" s="230" t="s">
        <v>229</v>
      </c>
      <c r="H851" s="231">
        <v>1978.337</v>
      </c>
      <c r="I851" s="232"/>
      <c r="J851" s="233">
        <f>ROUND(I851*H851,2)</f>
        <v>0</v>
      </c>
      <c r="K851" s="229" t="s">
        <v>178</v>
      </c>
      <c r="L851" s="45"/>
      <c r="M851" s="234" t="s">
        <v>1</v>
      </c>
      <c r="N851" s="235" t="s">
        <v>41</v>
      </c>
      <c r="O851" s="92"/>
      <c r="P851" s="236">
        <f>O851*H851</f>
        <v>0</v>
      </c>
      <c r="Q851" s="236">
        <v>0</v>
      </c>
      <c r="R851" s="236">
        <f>Q851*H851</f>
        <v>0</v>
      </c>
      <c r="S851" s="236">
        <v>0</v>
      </c>
      <c r="T851" s="237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8" t="s">
        <v>106</v>
      </c>
      <c r="AT851" s="238" t="s">
        <v>174</v>
      </c>
      <c r="AU851" s="238" t="s">
        <v>85</v>
      </c>
      <c r="AY851" s="18" t="s">
        <v>172</v>
      </c>
      <c r="BE851" s="239">
        <f>IF(N851="základní",J851,0)</f>
        <v>0</v>
      </c>
      <c r="BF851" s="239">
        <f>IF(N851="snížená",J851,0)</f>
        <v>0</v>
      </c>
      <c r="BG851" s="239">
        <f>IF(N851="zákl. přenesená",J851,0)</f>
        <v>0</v>
      </c>
      <c r="BH851" s="239">
        <f>IF(N851="sníž. přenesená",J851,0)</f>
        <v>0</v>
      </c>
      <c r="BI851" s="239">
        <f>IF(N851="nulová",J851,0)</f>
        <v>0</v>
      </c>
      <c r="BJ851" s="18" t="s">
        <v>83</v>
      </c>
      <c r="BK851" s="239">
        <f>ROUND(I851*H851,2)</f>
        <v>0</v>
      </c>
      <c r="BL851" s="18" t="s">
        <v>106</v>
      </c>
      <c r="BM851" s="238" t="s">
        <v>905</v>
      </c>
    </row>
    <row r="852" s="14" customFormat="1">
      <c r="A852" s="14"/>
      <c r="B852" s="251"/>
      <c r="C852" s="252"/>
      <c r="D852" s="242" t="s">
        <v>180</v>
      </c>
      <c r="E852" s="253" t="s">
        <v>1</v>
      </c>
      <c r="F852" s="254" t="s">
        <v>906</v>
      </c>
      <c r="G852" s="252"/>
      <c r="H852" s="255">
        <v>1978.337</v>
      </c>
      <c r="I852" s="256"/>
      <c r="J852" s="252"/>
      <c r="K852" s="252"/>
      <c r="L852" s="257"/>
      <c r="M852" s="258"/>
      <c r="N852" s="259"/>
      <c r="O852" s="259"/>
      <c r="P852" s="259"/>
      <c r="Q852" s="259"/>
      <c r="R852" s="259"/>
      <c r="S852" s="259"/>
      <c r="T852" s="260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1" t="s">
        <v>180</v>
      </c>
      <c r="AU852" s="261" t="s">
        <v>85</v>
      </c>
      <c r="AV852" s="14" t="s">
        <v>85</v>
      </c>
      <c r="AW852" s="14" t="s">
        <v>33</v>
      </c>
      <c r="AX852" s="14" t="s">
        <v>83</v>
      </c>
      <c r="AY852" s="261" t="s">
        <v>172</v>
      </c>
    </row>
    <row r="853" s="2" customFormat="1" ht="37.8" customHeight="1">
      <c r="A853" s="39"/>
      <c r="B853" s="40"/>
      <c r="C853" s="227" t="s">
        <v>907</v>
      </c>
      <c r="D853" s="227" t="s">
        <v>174</v>
      </c>
      <c r="E853" s="228" t="s">
        <v>908</v>
      </c>
      <c r="F853" s="229" t="s">
        <v>909</v>
      </c>
      <c r="G853" s="230" t="s">
        <v>229</v>
      </c>
      <c r="H853" s="231">
        <v>104.12300000000001</v>
      </c>
      <c r="I853" s="232"/>
      <c r="J853" s="233">
        <f>ROUND(I853*H853,2)</f>
        <v>0</v>
      </c>
      <c r="K853" s="229" t="s">
        <v>178</v>
      </c>
      <c r="L853" s="45"/>
      <c r="M853" s="234" t="s">
        <v>1</v>
      </c>
      <c r="N853" s="235" t="s">
        <v>41</v>
      </c>
      <c r="O853" s="92"/>
      <c r="P853" s="236">
        <f>O853*H853</f>
        <v>0</v>
      </c>
      <c r="Q853" s="236">
        <v>0</v>
      </c>
      <c r="R853" s="236">
        <f>Q853*H853</f>
        <v>0</v>
      </c>
      <c r="S853" s="236">
        <v>0</v>
      </c>
      <c r="T853" s="237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8" t="s">
        <v>106</v>
      </c>
      <c r="AT853" s="238" t="s">
        <v>174</v>
      </c>
      <c r="AU853" s="238" t="s">
        <v>85</v>
      </c>
      <c r="AY853" s="18" t="s">
        <v>172</v>
      </c>
      <c r="BE853" s="239">
        <f>IF(N853="základní",J853,0)</f>
        <v>0</v>
      </c>
      <c r="BF853" s="239">
        <f>IF(N853="snížená",J853,0)</f>
        <v>0</v>
      </c>
      <c r="BG853" s="239">
        <f>IF(N853="zákl. přenesená",J853,0)</f>
        <v>0</v>
      </c>
      <c r="BH853" s="239">
        <f>IF(N853="sníž. přenesená",J853,0)</f>
        <v>0</v>
      </c>
      <c r="BI853" s="239">
        <f>IF(N853="nulová",J853,0)</f>
        <v>0</v>
      </c>
      <c r="BJ853" s="18" t="s">
        <v>83</v>
      </c>
      <c r="BK853" s="239">
        <f>ROUND(I853*H853,2)</f>
        <v>0</v>
      </c>
      <c r="BL853" s="18" t="s">
        <v>106</v>
      </c>
      <c r="BM853" s="238" t="s">
        <v>910</v>
      </c>
    </row>
    <row r="854" s="2" customFormat="1" ht="49.05" customHeight="1">
      <c r="A854" s="39"/>
      <c r="B854" s="40"/>
      <c r="C854" s="227" t="s">
        <v>911</v>
      </c>
      <c r="D854" s="227" t="s">
        <v>174</v>
      </c>
      <c r="E854" s="228" t="s">
        <v>912</v>
      </c>
      <c r="F854" s="229" t="s">
        <v>913</v>
      </c>
      <c r="G854" s="230" t="s">
        <v>229</v>
      </c>
      <c r="H854" s="231">
        <v>58.738</v>
      </c>
      <c r="I854" s="232"/>
      <c r="J854" s="233">
        <f>ROUND(I854*H854,2)</f>
        <v>0</v>
      </c>
      <c r="K854" s="229" t="s">
        <v>178</v>
      </c>
      <c r="L854" s="45"/>
      <c r="M854" s="234" t="s">
        <v>1</v>
      </c>
      <c r="N854" s="235" t="s">
        <v>41</v>
      </c>
      <c r="O854" s="92"/>
      <c r="P854" s="236">
        <f>O854*H854</f>
        <v>0</v>
      </c>
      <c r="Q854" s="236">
        <v>0</v>
      </c>
      <c r="R854" s="236">
        <f>Q854*H854</f>
        <v>0</v>
      </c>
      <c r="S854" s="236">
        <v>0</v>
      </c>
      <c r="T854" s="237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8" t="s">
        <v>106</v>
      </c>
      <c r="AT854" s="238" t="s">
        <v>174</v>
      </c>
      <c r="AU854" s="238" t="s">
        <v>85</v>
      </c>
      <c r="AY854" s="18" t="s">
        <v>172</v>
      </c>
      <c r="BE854" s="239">
        <f>IF(N854="základní",J854,0)</f>
        <v>0</v>
      </c>
      <c r="BF854" s="239">
        <f>IF(N854="snížená",J854,0)</f>
        <v>0</v>
      </c>
      <c r="BG854" s="239">
        <f>IF(N854="zákl. přenesená",J854,0)</f>
        <v>0</v>
      </c>
      <c r="BH854" s="239">
        <f>IF(N854="sníž. přenesená",J854,0)</f>
        <v>0</v>
      </c>
      <c r="BI854" s="239">
        <f>IF(N854="nulová",J854,0)</f>
        <v>0</v>
      </c>
      <c r="BJ854" s="18" t="s">
        <v>83</v>
      </c>
      <c r="BK854" s="239">
        <f>ROUND(I854*H854,2)</f>
        <v>0</v>
      </c>
      <c r="BL854" s="18" t="s">
        <v>106</v>
      </c>
      <c r="BM854" s="238" t="s">
        <v>914</v>
      </c>
    </row>
    <row r="855" s="12" customFormat="1" ht="25.92" customHeight="1">
      <c r="A855" s="12"/>
      <c r="B855" s="211"/>
      <c r="C855" s="212"/>
      <c r="D855" s="213" t="s">
        <v>75</v>
      </c>
      <c r="E855" s="214" t="s">
        <v>915</v>
      </c>
      <c r="F855" s="214" t="s">
        <v>916</v>
      </c>
      <c r="G855" s="212"/>
      <c r="H855" s="212"/>
      <c r="I855" s="215"/>
      <c r="J855" s="216">
        <f>BK855</f>
        <v>0</v>
      </c>
      <c r="K855" s="212"/>
      <c r="L855" s="217"/>
      <c r="M855" s="218"/>
      <c r="N855" s="219"/>
      <c r="O855" s="219"/>
      <c r="P855" s="220">
        <f>P856+P896+P902+P904+P941+P988+P1012+P1077+P1083+P1091+P1178+P1185+P1285+P1300</f>
        <v>0</v>
      </c>
      <c r="Q855" s="219"/>
      <c r="R855" s="220">
        <f>R856+R896+R902+R904+R941+R988+R1012+R1077+R1083+R1091+R1178+R1185+R1285+R1300</f>
        <v>13.420089710000001</v>
      </c>
      <c r="S855" s="219"/>
      <c r="T855" s="221">
        <f>T856+T896+T902+T904+T941+T988+T1012+T1077+T1083+T1091+T1178+T1185+T1285+T1300</f>
        <v>0.37790041999999996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22" t="s">
        <v>85</v>
      </c>
      <c r="AT855" s="223" t="s">
        <v>75</v>
      </c>
      <c r="AU855" s="223" t="s">
        <v>76</v>
      </c>
      <c r="AY855" s="222" t="s">
        <v>172</v>
      </c>
      <c r="BK855" s="224">
        <f>BK856+BK896+BK902+BK904+BK941+BK988+BK1012+BK1077+BK1083+BK1091+BK1178+BK1185+BK1285+BK1300</f>
        <v>0</v>
      </c>
    </row>
    <row r="856" s="12" customFormat="1" ht="22.8" customHeight="1">
      <c r="A856" s="12"/>
      <c r="B856" s="211"/>
      <c r="C856" s="212"/>
      <c r="D856" s="213" t="s">
        <v>75</v>
      </c>
      <c r="E856" s="225" t="s">
        <v>917</v>
      </c>
      <c r="F856" s="225" t="s">
        <v>918</v>
      </c>
      <c r="G856" s="212"/>
      <c r="H856" s="212"/>
      <c r="I856" s="215"/>
      <c r="J856" s="226">
        <f>BK856</f>
        <v>0</v>
      </c>
      <c r="K856" s="212"/>
      <c r="L856" s="217"/>
      <c r="M856" s="218"/>
      <c r="N856" s="219"/>
      <c r="O856" s="219"/>
      <c r="P856" s="220">
        <f>SUM(P857:P895)</f>
        <v>0</v>
      </c>
      <c r="Q856" s="219"/>
      <c r="R856" s="220">
        <f>SUM(R857:R895)</f>
        <v>1.7877630000000004</v>
      </c>
      <c r="S856" s="219"/>
      <c r="T856" s="221">
        <f>SUM(T857:T895)</f>
        <v>0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22" t="s">
        <v>85</v>
      </c>
      <c r="AT856" s="223" t="s">
        <v>75</v>
      </c>
      <c r="AU856" s="223" t="s">
        <v>83</v>
      </c>
      <c r="AY856" s="222" t="s">
        <v>172</v>
      </c>
      <c r="BK856" s="224">
        <f>SUM(BK857:BK895)</f>
        <v>0</v>
      </c>
    </row>
    <row r="857" s="2" customFormat="1" ht="24.15" customHeight="1">
      <c r="A857" s="39"/>
      <c r="B857" s="40"/>
      <c r="C857" s="227" t="s">
        <v>919</v>
      </c>
      <c r="D857" s="227" t="s">
        <v>174</v>
      </c>
      <c r="E857" s="228" t="s">
        <v>920</v>
      </c>
      <c r="F857" s="229" t="s">
        <v>921</v>
      </c>
      <c r="G857" s="230" t="s">
        <v>177</v>
      </c>
      <c r="H857" s="231">
        <v>119.96599999999999</v>
      </c>
      <c r="I857" s="232"/>
      <c r="J857" s="233">
        <f>ROUND(I857*H857,2)</f>
        <v>0</v>
      </c>
      <c r="K857" s="229" t="s">
        <v>178</v>
      </c>
      <c r="L857" s="45"/>
      <c r="M857" s="234" t="s">
        <v>1</v>
      </c>
      <c r="N857" s="235" t="s">
        <v>41</v>
      </c>
      <c r="O857" s="92"/>
      <c r="P857" s="236">
        <f>O857*H857</f>
        <v>0</v>
      </c>
      <c r="Q857" s="236">
        <v>3.0000000000000001E-05</v>
      </c>
      <c r="R857" s="236">
        <f>Q857*H857</f>
        <v>0.0035989799999999999</v>
      </c>
      <c r="S857" s="236">
        <v>0</v>
      </c>
      <c r="T857" s="237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8" t="s">
        <v>265</v>
      </c>
      <c r="AT857" s="238" t="s">
        <v>174</v>
      </c>
      <c r="AU857" s="238" t="s">
        <v>85</v>
      </c>
      <c r="AY857" s="18" t="s">
        <v>172</v>
      </c>
      <c r="BE857" s="239">
        <f>IF(N857="základní",J857,0)</f>
        <v>0</v>
      </c>
      <c r="BF857" s="239">
        <f>IF(N857="snížená",J857,0)</f>
        <v>0</v>
      </c>
      <c r="BG857" s="239">
        <f>IF(N857="zákl. přenesená",J857,0)</f>
        <v>0</v>
      </c>
      <c r="BH857" s="239">
        <f>IF(N857="sníž. přenesená",J857,0)</f>
        <v>0</v>
      </c>
      <c r="BI857" s="239">
        <f>IF(N857="nulová",J857,0)</f>
        <v>0</v>
      </c>
      <c r="BJ857" s="18" t="s">
        <v>83</v>
      </c>
      <c r="BK857" s="239">
        <f>ROUND(I857*H857,2)</f>
        <v>0</v>
      </c>
      <c r="BL857" s="18" t="s">
        <v>265</v>
      </c>
      <c r="BM857" s="238" t="s">
        <v>922</v>
      </c>
    </row>
    <row r="858" s="13" customFormat="1">
      <c r="A858" s="13"/>
      <c r="B858" s="240"/>
      <c r="C858" s="241"/>
      <c r="D858" s="242" t="s">
        <v>180</v>
      </c>
      <c r="E858" s="243" t="s">
        <v>1</v>
      </c>
      <c r="F858" s="244" t="s">
        <v>316</v>
      </c>
      <c r="G858" s="241"/>
      <c r="H858" s="243" t="s">
        <v>1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50" t="s">
        <v>180</v>
      </c>
      <c r="AU858" s="250" t="s">
        <v>85</v>
      </c>
      <c r="AV858" s="13" t="s">
        <v>83</v>
      </c>
      <c r="AW858" s="13" t="s">
        <v>33</v>
      </c>
      <c r="AX858" s="13" t="s">
        <v>76</v>
      </c>
      <c r="AY858" s="250" t="s">
        <v>172</v>
      </c>
    </row>
    <row r="859" s="13" customFormat="1">
      <c r="A859" s="13"/>
      <c r="B859" s="240"/>
      <c r="C859" s="241"/>
      <c r="D859" s="242" t="s">
        <v>180</v>
      </c>
      <c r="E859" s="243" t="s">
        <v>1</v>
      </c>
      <c r="F859" s="244" t="s">
        <v>249</v>
      </c>
      <c r="G859" s="241"/>
      <c r="H859" s="243" t="s">
        <v>1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0" t="s">
        <v>180</v>
      </c>
      <c r="AU859" s="250" t="s">
        <v>85</v>
      </c>
      <c r="AV859" s="13" t="s">
        <v>83</v>
      </c>
      <c r="AW859" s="13" t="s">
        <v>33</v>
      </c>
      <c r="AX859" s="13" t="s">
        <v>76</v>
      </c>
      <c r="AY859" s="250" t="s">
        <v>172</v>
      </c>
    </row>
    <row r="860" s="13" customFormat="1">
      <c r="A860" s="13"/>
      <c r="B860" s="240"/>
      <c r="C860" s="241"/>
      <c r="D860" s="242" t="s">
        <v>180</v>
      </c>
      <c r="E860" s="243" t="s">
        <v>1</v>
      </c>
      <c r="F860" s="244" t="s">
        <v>317</v>
      </c>
      <c r="G860" s="241"/>
      <c r="H860" s="243" t="s">
        <v>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50" t="s">
        <v>180</v>
      </c>
      <c r="AU860" s="250" t="s">
        <v>85</v>
      </c>
      <c r="AV860" s="13" t="s">
        <v>83</v>
      </c>
      <c r="AW860" s="13" t="s">
        <v>33</v>
      </c>
      <c r="AX860" s="13" t="s">
        <v>76</v>
      </c>
      <c r="AY860" s="250" t="s">
        <v>172</v>
      </c>
    </row>
    <row r="861" s="14" customFormat="1">
      <c r="A861" s="14"/>
      <c r="B861" s="251"/>
      <c r="C861" s="252"/>
      <c r="D861" s="242" t="s">
        <v>180</v>
      </c>
      <c r="E861" s="253" t="s">
        <v>1</v>
      </c>
      <c r="F861" s="254" t="s">
        <v>318</v>
      </c>
      <c r="G861" s="252"/>
      <c r="H861" s="255">
        <v>12.648</v>
      </c>
      <c r="I861" s="256"/>
      <c r="J861" s="252"/>
      <c r="K861" s="252"/>
      <c r="L861" s="257"/>
      <c r="M861" s="258"/>
      <c r="N861" s="259"/>
      <c r="O861" s="259"/>
      <c r="P861" s="259"/>
      <c r="Q861" s="259"/>
      <c r="R861" s="259"/>
      <c r="S861" s="259"/>
      <c r="T861" s="26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1" t="s">
        <v>180</v>
      </c>
      <c r="AU861" s="261" t="s">
        <v>85</v>
      </c>
      <c r="AV861" s="14" t="s">
        <v>85</v>
      </c>
      <c r="AW861" s="14" t="s">
        <v>33</v>
      </c>
      <c r="AX861" s="14" t="s">
        <v>76</v>
      </c>
      <c r="AY861" s="261" t="s">
        <v>172</v>
      </c>
    </row>
    <row r="862" s="13" customFormat="1">
      <c r="A862" s="13"/>
      <c r="B862" s="240"/>
      <c r="C862" s="241"/>
      <c r="D862" s="242" t="s">
        <v>180</v>
      </c>
      <c r="E862" s="243" t="s">
        <v>1</v>
      </c>
      <c r="F862" s="244" t="s">
        <v>319</v>
      </c>
      <c r="G862" s="241"/>
      <c r="H862" s="243" t="s">
        <v>1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50" t="s">
        <v>180</v>
      </c>
      <c r="AU862" s="250" t="s">
        <v>85</v>
      </c>
      <c r="AV862" s="13" t="s">
        <v>83</v>
      </c>
      <c r="AW862" s="13" t="s">
        <v>33</v>
      </c>
      <c r="AX862" s="13" t="s">
        <v>76</v>
      </c>
      <c r="AY862" s="250" t="s">
        <v>172</v>
      </c>
    </row>
    <row r="863" s="14" customFormat="1">
      <c r="A863" s="14"/>
      <c r="B863" s="251"/>
      <c r="C863" s="252"/>
      <c r="D863" s="242" t="s">
        <v>180</v>
      </c>
      <c r="E863" s="253" t="s">
        <v>1</v>
      </c>
      <c r="F863" s="254" t="s">
        <v>923</v>
      </c>
      <c r="G863" s="252"/>
      <c r="H863" s="255">
        <v>34.850000000000001</v>
      </c>
      <c r="I863" s="256"/>
      <c r="J863" s="252"/>
      <c r="K863" s="252"/>
      <c r="L863" s="257"/>
      <c r="M863" s="258"/>
      <c r="N863" s="259"/>
      <c r="O863" s="259"/>
      <c r="P863" s="259"/>
      <c r="Q863" s="259"/>
      <c r="R863" s="259"/>
      <c r="S863" s="259"/>
      <c r="T863" s="260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61" t="s">
        <v>180</v>
      </c>
      <c r="AU863" s="261" t="s">
        <v>85</v>
      </c>
      <c r="AV863" s="14" t="s">
        <v>85</v>
      </c>
      <c r="AW863" s="14" t="s">
        <v>33</v>
      </c>
      <c r="AX863" s="14" t="s">
        <v>76</v>
      </c>
      <c r="AY863" s="261" t="s">
        <v>172</v>
      </c>
    </row>
    <row r="864" s="14" customFormat="1">
      <c r="A864" s="14"/>
      <c r="B864" s="251"/>
      <c r="C864" s="252"/>
      <c r="D864" s="242" t="s">
        <v>180</v>
      </c>
      <c r="E864" s="253" t="s">
        <v>1</v>
      </c>
      <c r="F864" s="254" t="s">
        <v>924</v>
      </c>
      <c r="G864" s="252"/>
      <c r="H864" s="255">
        <v>37.848999999999997</v>
      </c>
      <c r="I864" s="256"/>
      <c r="J864" s="252"/>
      <c r="K864" s="252"/>
      <c r="L864" s="257"/>
      <c r="M864" s="258"/>
      <c r="N864" s="259"/>
      <c r="O864" s="259"/>
      <c r="P864" s="259"/>
      <c r="Q864" s="259"/>
      <c r="R864" s="259"/>
      <c r="S864" s="259"/>
      <c r="T864" s="260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61" t="s">
        <v>180</v>
      </c>
      <c r="AU864" s="261" t="s">
        <v>85</v>
      </c>
      <c r="AV864" s="14" t="s">
        <v>85</v>
      </c>
      <c r="AW864" s="14" t="s">
        <v>33</v>
      </c>
      <c r="AX864" s="14" t="s">
        <v>76</v>
      </c>
      <c r="AY864" s="261" t="s">
        <v>172</v>
      </c>
    </row>
    <row r="865" s="14" customFormat="1">
      <c r="A865" s="14"/>
      <c r="B865" s="251"/>
      <c r="C865" s="252"/>
      <c r="D865" s="242" t="s">
        <v>180</v>
      </c>
      <c r="E865" s="253" t="s">
        <v>1</v>
      </c>
      <c r="F865" s="254" t="s">
        <v>925</v>
      </c>
      <c r="G865" s="252"/>
      <c r="H865" s="255">
        <v>34.619</v>
      </c>
      <c r="I865" s="256"/>
      <c r="J865" s="252"/>
      <c r="K865" s="252"/>
      <c r="L865" s="257"/>
      <c r="M865" s="258"/>
      <c r="N865" s="259"/>
      <c r="O865" s="259"/>
      <c r="P865" s="259"/>
      <c r="Q865" s="259"/>
      <c r="R865" s="259"/>
      <c r="S865" s="259"/>
      <c r="T865" s="260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61" t="s">
        <v>180</v>
      </c>
      <c r="AU865" s="261" t="s">
        <v>85</v>
      </c>
      <c r="AV865" s="14" t="s">
        <v>85</v>
      </c>
      <c r="AW865" s="14" t="s">
        <v>33</v>
      </c>
      <c r="AX865" s="14" t="s">
        <v>76</v>
      </c>
      <c r="AY865" s="261" t="s">
        <v>172</v>
      </c>
    </row>
    <row r="866" s="15" customFormat="1">
      <c r="A866" s="15"/>
      <c r="B866" s="262"/>
      <c r="C866" s="263"/>
      <c r="D866" s="242" t="s">
        <v>180</v>
      </c>
      <c r="E866" s="264" t="s">
        <v>1</v>
      </c>
      <c r="F866" s="265" t="s">
        <v>185</v>
      </c>
      <c r="G866" s="263"/>
      <c r="H866" s="266">
        <v>119.96599999999999</v>
      </c>
      <c r="I866" s="267"/>
      <c r="J866" s="263"/>
      <c r="K866" s="263"/>
      <c r="L866" s="268"/>
      <c r="M866" s="269"/>
      <c r="N866" s="270"/>
      <c r="O866" s="270"/>
      <c r="P866" s="270"/>
      <c r="Q866" s="270"/>
      <c r="R866" s="270"/>
      <c r="S866" s="270"/>
      <c r="T866" s="271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72" t="s">
        <v>180</v>
      </c>
      <c r="AU866" s="272" t="s">
        <v>85</v>
      </c>
      <c r="AV866" s="15" t="s">
        <v>106</v>
      </c>
      <c r="AW866" s="15" t="s">
        <v>33</v>
      </c>
      <c r="AX866" s="15" t="s">
        <v>83</v>
      </c>
      <c r="AY866" s="272" t="s">
        <v>172</v>
      </c>
    </row>
    <row r="867" s="2" customFormat="1" ht="14.4" customHeight="1">
      <c r="A867" s="39"/>
      <c r="B867" s="40"/>
      <c r="C867" s="284" t="s">
        <v>926</v>
      </c>
      <c r="D867" s="284" t="s">
        <v>259</v>
      </c>
      <c r="E867" s="285" t="s">
        <v>927</v>
      </c>
      <c r="F867" s="286" t="s">
        <v>928</v>
      </c>
      <c r="G867" s="287" t="s">
        <v>229</v>
      </c>
      <c r="H867" s="288">
        <v>0.049000000000000002</v>
      </c>
      <c r="I867" s="289"/>
      <c r="J867" s="290">
        <f>ROUND(I867*H867,2)</f>
        <v>0</v>
      </c>
      <c r="K867" s="286" t="s">
        <v>178</v>
      </c>
      <c r="L867" s="291"/>
      <c r="M867" s="292" t="s">
        <v>1</v>
      </c>
      <c r="N867" s="293" t="s">
        <v>41</v>
      </c>
      <c r="O867" s="92"/>
      <c r="P867" s="236">
        <f>O867*H867</f>
        <v>0</v>
      </c>
      <c r="Q867" s="236">
        <v>1</v>
      </c>
      <c r="R867" s="236">
        <f>Q867*H867</f>
        <v>0.049000000000000002</v>
      </c>
      <c r="S867" s="236">
        <v>0</v>
      </c>
      <c r="T867" s="237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8" t="s">
        <v>358</v>
      </c>
      <c r="AT867" s="238" t="s">
        <v>259</v>
      </c>
      <c r="AU867" s="238" t="s">
        <v>85</v>
      </c>
      <c r="AY867" s="18" t="s">
        <v>172</v>
      </c>
      <c r="BE867" s="239">
        <f>IF(N867="základní",J867,0)</f>
        <v>0</v>
      </c>
      <c r="BF867" s="239">
        <f>IF(N867="snížená",J867,0)</f>
        <v>0</v>
      </c>
      <c r="BG867" s="239">
        <f>IF(N867="zákl. přenesená",J867,0)</f>
        <v>0</v>
      </c>
      <c r="BH867" s="239">
        <f>IF(N867="sníž. přenesená",J867,0)</f>
        <v>0</v>
      </c>
      <c r="BI867" s="239">
        <f>IF(N867="nulová",J867,0)</f>
        <v>0</v>
      </c>
      <c r="BJ867" s="18" t="s">
        <v>83</v>
      </c>
      <c r="BK867" s="239">
        <f>ROUND(I867*H867,2)</f>
        <v>0</v>
      </c>
      <c r="BL867" s="18" t="s">
        <v>265</v>
      </c>
      <c r="BM867" s="238" t="s">
        <v>929</v>
      </c>
    </row>
    <row r="868" s="14" customFormat="1">
      <c r="A868" s="14"/>
      <c r="B868" s="251"/>
      <c r="C868" s="252"/>
      <c r="D868" s="242" t="s">
        <v>180</v>
      </c>
      <c r="E868" s="253" t="s">
        <v>1</v>
      </c>
      <c r="F868" s="254" t="s">
        <v>930</v>
      </c>
      <c r="G868" s="252"/>
      <c r="H868" s="255">
        <v>0.049000000000000002</v>
      </c>
      <c r="I868" s="256"/>
      <c r="J868" s="252"/>
      <c r="K868" s="252"/>
      <c r="L868" s="257"/>
      <c r="M868" s="258"/>
      <c r="N868" s="259"/>
      <c r="O868" s="259"/>
      <c r="P868" s="259"/>
      <c r="Q868" s="259"/>
      <c r="R868" s="259"/>
      <c r="S868" s="259"/>
      <c r="T868" s="260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61" t="s">
        <v>180</v>
      </c>
      <c r="AU868" s="261" t="s">
        <v>85</v>
      </c>
      <c r="AV868" s="14" t="s">
        <v>85</v>
      </c>
      <c r="AW868" s="14" t="s">
        <v>33</v>
      </c>
      <c r="AX868" s="14" t="s">
        <v>76</v>
      </c>
      <c r="AY868" s="261" t="s">
        <v>172</v>
      </c>
    </row>
    <row r="869" s="15" customFormat="1">
      <c r="A869" s="15"/>
      <c r="B869" s="262"/>
      <c r="C869" s="263"/>
      <c r="D869" s="242" t="s">
        <v>180</v>
      </c>
      <c r="E869" s="264" t="s">
        <v>1</v>
      </c>
      <c r="F869" s="265" t="s">
        <v>185</v>
      </c>
      <c r="G869" s="263"/>
      <c r="H869" s="266">
        <v>0.049000000000000002</v>
      </c>
      <c r="I869" s="267"/>
      <c r="J869" s="263"/>
      <c r="K869" s="263"/>
      <c r="L869" s="268"/>
      <c r="M869" s="269"/>
      <c r="N869" s="270"/>
      <c r="O869" s="270"/>
      <c r="P869" s="270"/>
      <c r="Q869" s="270"/>
      <c r="R869" s="270"/>
      <c r="S869" s="270"/>
      <c r="T869" s="271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72" t="s">
        <v>180</v>
      </c>
      <c r="AU869" s="272" t="s">
        <v>85</v>
      </c>
      <c r="AV869" s="15" t="s">
        <v>106</v>
      </c>
      <c r="AW869" s="15" t="s">
        <v>33</v>
      </c>
      <c r="AX869" s="15" t="s">
        <v>83</v>
      </c>
      <c r="AY869" s="272" t="s">
        <v>172</v>
      </c>
    </row>
    <row r="870" s="2" customFormat="1" ht="37.8" customHeight="1">
      <c r="A870" s="39"/>
      <c r="B870" s="40"/>
      <c r="C870" s="227" t="s">
        <v>931</v>
      </c>
      <c r="D870" s="227" t="s">
        <v>174</v>
      </c>
      <c r="E870" s="228" t="s">
        <v>932</v>
      </c>
      <c r="F870" s="229" t="s">
        <v>933</v>
      </c>
      <c r="G870" s="230" t="s">
        <v>177</v>
      </c>
      <c r="H870" s="231">
        <v>239.93199999999999</v>
      </c>
      <c r="I870" s="232"/>
      <c r="J870" s="233">
        <f>ROUND(I870*H870,2)</f>
        <v>0</v>
      </c>
      <c r="K870" s="229" t="s">
        <v>178</v>
      </c>
      <c r="L870" s="45"/>
      <c r="M870" s="234" t="s">
        <v>1</v>
      </c>
      <c r="N870" s="235" t="s">
        <v>41</v>
      </c>
      <c r="O870" s="92"/>
      <c r="P870" s="236">
        <f>O870*H870</f>
        <v>0</v>
      </c>
      <c r="Q870" s="236">
        <v>0.00064999999999999997</v>
      </c>
      <c r="R870" s="236">
        <f>Q870*H870</f>
        <v>0.15595579999999998</v>
      </c>
      <c r="S870" s="236">
        <v>0</v>
      </c>
      <c r="T870" s="237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38" t="s">
        <v>265</v>
      </c>
      <c r="AT870" s="238" t="s">
        <v>174</v>
      </c>
      <c r="AU870" s="238" t="s">
        <v>85</v>
      </c>
      <c r="AY870" s="18" t="s">
        <v>172</v>
      </c>
      <c r="BE870" s="239">
        <f>IF(N870="základní",J870,0)</f>
        <v>0</v>
      </c>
      <c r="BF870" s="239">
        <f>IF(N870="snížená",J870,0)</f>
        <v>0</v>
      </c>
      <c r="BG870" s="239">
        <f>IF(N870="zákl. přenesená",J870,0)</f>
        <v>0</v>
      </c>
      <c r="BH870" s="239">
        <f>IF(N870="sníž. přenesená",J870,0)</f>
        <v>0</v>
      </c>
      <c r="BI870" s="239">
        <f>IF(N870="nulová",J870,0)</f>
        <v>0</v>
      </c>
      <c r="BJ870" s="18" t="s">
        <v>83</v>
      </c>
      <c r="BK870" s="239">
        <f>ROUND(I870*H870,2)</f>
        <v>0</v>
      </c>
      <c r="BL870" s="18" t="s">
        <v>265</v>
      </c>
      <c r="BM870" s="238" t="s">
        <v>934</v>
      </c>
    </row>
    <row r="871" s="14" customFormat="1">
      <c r="A871" s="14"/>
      <c r="B871" s="251"/>
      <c r="C871" s="252"/>
      <c r="D871" s="242" t="s">
        <v>180</v>
      </c>
      <c r="E871" s="253" t="s">
        <v>1</v>
      </c>
      <c r="F871" s="254" t="s">
        <v>935</v>
      </c>
      <c r="G871" s="252"/>
      <c r="H871" s="255">
        <v>239.93199999999999</v>
      </c>
      <c r="I871" s="256"/>
      <c r="J871" s="252"/>
      <c r="K871" s="252"/>
      <c r="L871" s="257"/>
      <c r="M871" s="258"/>
      <c r="N871" s="259"/>
      <c r="O871" s="259"/>
      <c r="P871" s="259"/>
      <c r="Q871" s="259"/>
      <c r="R871" s="259"/>
      <c r="S871" s="259"/>
      <c r="T871" s="260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1" t="s">
        <v>180</v>
      </c>
      <c r="AU871" s="261" t="s">
        <v>85</v>
      </c>
      <c r="AV871" s="14" t="s">
        <v>85</v>
      </c>
      <c r="AW871" s="14" t="s">
        <v>33</v>
      </c>
      <c r="AX871" s="14" t="s">
        <v>83</v>
      </c>
      <c r="AY871" s="261" t="s">
        <v>172</v>
      </c>
    </row>
    <row r="872" s="2" customFormat="1" ht="24.15" customHeight="1">
      <c r="A872" s="39"/>
      <c r="B872" s="40"/>
      <c r="C872" s="284" t="s">
        <v>936</v>
      </c>
      <c r="D872" s="284" t="s">
        <v>259</v>
      </c>
      <c r="E872" s="285" t="s">
        <v>937</v>
      </c>
      <c r="F872" s="286" t="s">
        <v>938</v>
      </c>
      <c r="G872" s="287" t="s">
        <v>177</v>
      </c>
      <c r="H872" s="288">
        <v>137.96100000000001</v>
      </c>
      <c r="I872" s="289"/>
      <c r="J872" s="290">
        <f>ROUND(I872*H872,2)</f>
        <v>0</v>
      </c>
      <c r="K872" s="286" t="s">
        <v>1</v>
      </c>
      <c r="L872" s="291"/>
      <c r="M872" s="292" t="s">
        <v>1</v>
      </c>
      <c r="N872" s="293" t="s">
        <v>41</v>
      </c>
      <c r="O872" s="92"/>
      <c r="P872" s="236">
        <f>O872*H872</f>
        <v>0</v>
      </c>
      <c r="Q872" s="236">
        <v>0.0054000000000000003</v>
      </c>
      <c r="R872" s="236">
        <f>Q872*H872</f>
        <v>0.74498940000000013</v>
      </c>
      <c r="S872" s="236">
        <v>0</v>
      </c>
      <c r="T872" s="237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38" t="s">
        <v>358</v>
      </c>
      <c r="AT872" s="238" t="s">
        <v>259</v>
      </c>
      <c r="AU872" s="238" t="s">
        <v>85</v>
      </c>
      <c r="AY872" s="18" t="s">
        <v>172</v>
      </c>
      <c r="BE872" s="239">
        <f>IF(N872="základní",J872,0)</f>
        <v>0</v>
      </c>
      <c r="BF872" s="239">
        <f>IF(N872="snížená",J872,0)</f>
        <v>0</v>
      </c>
      <c r="BG872" s="239">
        <f>IF(N872="zákl. přenesená",J872,0)</f>
        <v>0</v>
      </c>
      <c r="BH872" s="239">
        <f>IF(N872="sníž. přenesená",J872,0)</f>
        <v>0</v>
      </c>
      <c r="BI872" s="239">
        <f>IF(N872="nulová",J872,0)</f>
        <v>0</v>
      </c>
      <c r="BJ872" s="18" t="s">
        <v>83</v>
      </c>
      <c r="BK872" s="239">
        <f>ROUND(I872*H872,2)</f>
        <v>0</v>
      </c>
      <c r="BL872" s="18" t="s">
        <v>265</v>
      </c>
      <c r="BM872" s="238" t="s">
        <v>939</v>
      </c>
    </row>
    <row r="873" s="14" customFormat="1">
      <c r="A873" s="14"/>
      <c r="B873" s="251"/>
      <c r="C873" s="252"/>
      <c r="D873" s="242" t="s">
        <v>180</v>
      </c>
      <c r="E873" s="253" t="s">
        <v>1</v>
      </c>
      <c r="F873" s="254" t="s">
        <v>940</v>
      </c>
      <c r="G873" s="252"/>
      <c r="H873" s="255">
        <v>137.96100000000001</v>
      </c>
      <c r="I873" s="256"/>
      <c r="J873" s="252"/>
      <c r="K873" s="252"/>
      <c r="L873" s="257"/>
      <c r="M873" s="258"/>
      <c r="N873" s="259"/>
      <c r="O873" s="259"/>
      <c r="P873" s="259"/>
      <c r="Q873" s="259"/>
      <c r="R873" s="259"/>
      <c r="S873" s="259"/>
      <c r="T873" s="26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61" t="s">
        <v>180</v>
      </c>
      <c r="AU873" s="261" t="s">
        <v>85</v>
      </c>
      <c r="AV873" s="14" t="s">
        <v>85</v>
      </c>
      <c r="AW873" s="14" t="s">
        <v>33</v>
      </c>
      <c r="AX873" s="14" t="s">
        <v>76</v>
      </c>
      <c r="AY873" s="261" t="s">
        <v>172</v>
      </c>
    </row>
    <row r="874" s="15" customFormat="1">
      <c r="A874" s="15"/>
      <c r="B874" s="262"/>
      <c r="C874" s="263"/>
      <c r="D874" s="242" t="s">
        <v>180</v>
      </c>
      <c r="E874" s="264" t="s">
        <v>1</v>
      </c>
      <c r="F874" s="265" t="s">
        <v>185</v>
      </c>
      <c r="G874" s="263"/>
      <c r="H874" s="266">
        <v>137.96100000000001</v>
      </c>
      <c r="I874" s="267"/>
      <c r="J874" s="263"/>
      <c r="K874" s="263"/>
      <c r="L874" s="268"/>
      <c r="M874" s="269"/>
      <c r="N874" s="270"/>
      <c r="O874" s="270"/>
      <c r="P874" s="270"/>
      <c r="Q874" s="270"/>
      <c r="R874" s="270"/>
      <c r="S874" s="270"/>
      <c r="T874" s="271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72" t="s">
        <v>180</v>
      </c>
      <c r="AU874" s="272" t="s">
        <v>85</v>
      </c>
      <c r="AV874" s="15" t="s">
        <v>106</v>
      </c>
      <c r="AW874" s="15" t="s">
        <v>33</v>
      </c>
      <c r="AX874" s="15" t="s">
        <v>83</v>
      </c>
      <c r="AY874" s="272" t="s">
        <v>172</v>
      </c>
    </row>
    <row r="875" s="2" customFormat="1" ht="24.15" customHeight="1">
      <c r="A875" s="39"/>
      <c r="B875" s="40"/>
      <c r="C875" s="284" t="s">
        <v>941</v>
      </c>
      <c r="D875" s="284" t="s">
        <v>259</v>
      </c>
      <c r="E875" s="285" t="s">
        <v>942</v>
      </c>
      <c r="F875" s="286" t="s">
        <v>943</v>
      </c>
      <c r="G875" s="287" t="s">
        <v>177</v>
      </c>
      <c r="H875" s="288">
        <v>137.96100000000001</v>
      </c>
      <c r="I875" s="289"/>
      <c r="J875" s="290">
        <f>ROUND(I875*H875,2)</f>
        <v>0</v>
      </c>
      <c r="K875" s="286" t="s">
        <v>1</v>
      </c>
      <c r="L875" s="291"/>
      <c r="M875" s="292" t="s">
        <v>1</v>
      </c>
      <c r="N875" s="293" t="s">
        <v>41</v>
      </c>
      <c r="O875" s="92"/>
      <c r="P875" s="236">
        <f>O875*H875</f>
        <v>0</v>
      </c>
      <c r="Q875" s="236">
        <v>0.0053</v>
      </c>
      <c r="R875" s="236">
        <f>Q875*H875</f>
        <v>0.73119330000000005</v>
      </c>
      <c r="S875" s="236">
        <v>0</v>
      </c>
      <c r="T875" s="237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8" t="s">
        <v>358</v>
      </c>
      <c r="AT875" s="238" t="s">
        <v>259</v>
      </c>
      <c r="AU875" s="238" t="s">
        <v>85</v>
      </c>
      <c r="AY875" s="18" t="s">
        <v>172</v>
      </c>
      <c r="BE875" s="239">
        <f>IF(N875="základní",J875,0)</f>
        <v>0</v>
      </c>
      <c r="BF875" s="239">
        <f>IF(N875="snížená",J875,0)</f>
        <v>0</v>
      </c>
      <c r="BG875" s="239">
        <f>IF(N875="zákl. přenesená",J875,0)</f>
        <v>0</v>
      </c>
      <c r="BH875" s="239">
        <f>IF(N875="sníž. přenesená",J875,0)</f>
        <v>0</v>
      </c>
      <c r="BI875" s="239">
        <f>IF(N875="nulová",J875,0)</f>
        <v>0</v>
      </c>
      <c r="BJ875" s="18" t="s">
        <v>83</v>
      </c>
      <c r="BK875" s="239">
        <f>ROUND(I875*H875,2)</f>
        <v>0</v>
      </c>
      <c r="BL875" s="18" t="s">
        <v>265</v>
      </c>
      <c r="BM875" s="238" t="s">
        <v>944</v>
      </c>
    </row>
    <row r="876" s="14" customFormat="1">
      <c r="A876" s="14"/>
      <c r="B876" s="251"/>
      <c r="C876" s="252"/>
      <c r="D876" s="242" t="s">
        <v>180</v>
      </c>
      <c r="E876" s="253" t="s">
        <v>1</v>
      </c>
      <c r="F876" s="254" t="s">
        <v>940</v>
      </c>
      <c r="G876" s="252"/>
      <c r="H876" s="255">
        <v>137.96100000000001</v>
      </c>
      <c r="I876" s="256"/>
      <c r="J876" s="252"/>
      <c r="K876" s="252"/>
      <c r="L876" s="257"/>
      <c r="M876" s="258"/>
      <c r="N876" s="259"/>
      <c r="O876" s="259"/>
      <c r="P876" s="259"/>
      <c r="Q876" s="259"/>
      <c r="R876" s="259"/>
      <c r="S876" s="259"/>
      <c r="T876" s="260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61" t="s">
        <v>180</v>
      </c>
      <c r="AU876" s="261" t="s">
        <v>85</v>
      </c>
      <c r="AV876" s="14" t="s">
        <v>85</v>
      </c>
      <c r="AW876" s="14" t="s">
        <v>33</v>
      </c>
      <c r="AX876" s="14" t="s">
        <v>76</v>
      </c>
      <c r="AY876" s="261" t="s">
        <v>172</v>
      </c>
    </row>
    <row r="877" s="15" customFormat="1">
      <c r="A877" s="15"/>
      <c r="B877" s="262"/>
      <c r="C877" s="263"/>
      <c r="D877" s="242" t="s">
        <v>180</v>
      </c>
      <c r="E877" s="264" t="s">
        <v>1</v>
      </c>
      <c r="F877" s="265" t="s">
        <v>185</v>
      </c>
      <c r="G877" s="263"/>
      <c r="H877" s="266">
        <v>137.96100000000001</v>
      </c>
      <c r="I877" s="267"/>
      <c r="J877" s="263"/>
      <c r="K877" s="263"/>
      <c r="L877" s="268"/>
      <c r="M877" s="269"/>
      <c r="N877" s="270"/>
      <c r="O877" s="270"/>
      <c r="P877" s="270"/>
      <c r="Q877" s="270"/>
      <c r="R877" s="270"/>
      <c r="S877" s="270"/>
      <c r="T877" s="271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72" t="s">
        <v>180</v>
      </c>
      <c r="AU877" s="272" t="s">
        <v>85</v>
      </c>
      <c r="AV877" s="15" t="s">
        <v>106</v>
      </c>
      <c r="AW877" s="15" t="s">
        <v>33</v>
      </c>
      <c r="AX877" s="15" t="s">
        <v>83</v>
      </c>
      <c r="AY877" s="272" t="s">
        <v>172</v>
      </c>
    </row>
    <row r="878" s="2" customFormat="1" ht="37.8" customHeight="1">
      <c r="A878" s="39"/>
      <c r="B878" s="40"/>
      <c r="C878" s="227" t="s">
        <v>945</v>
      </c>
      <c r="D878" s="227" t="s">
        <v>174</v>
      </c>
      <c r="E878" s="228" t="s">
        <v>946</v>
      </c>
      <c r="F878" s="229" t="s">
        <v>947</v>
      </c>
      <c r="G878" s="230" t="s">
        <v>177</v>
      </c>
      <c r="H878" s="231">
        <v>107.318</v>
      </c>
      <c r="I878" s="232"/>
      <c r="J878" s="233">
        <f>ROUND(I878*H878,2)</f>
        <v>0</v>
      </c>
      <c r="K878" s="229" t="s">
        <v>178</v>
      </c>
      <c r="L878" s="45"/>
      <c r="M878" s="234" t="s">
        <v>1</v>
      </c>
      <c r="N878" s="235" t="s">
        <v>41</v>
      </c>
      <c r="O878" s="92"/>
      <c r="P878" s="236">
        <f>O878*H878</f>
        <v>0</v>
      </c>
      <c r="Q878" s="236">
        <v>0</v>
      </c>
      <c r="R878" s="236">
        <f>Q878*H878</f>
        <v>0</v>
      </c>
      <c r="S878" s="236">
        <v>0</v>
      </c>
      <c r="T878" s="237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8" t="s">
        <v>265</v>
      </c>
      <c r="AT878" s="238" t="s">
        <v>174</v>
      </c>
      <c r="AU878" s="238" t="s">
        <v>85</v>
      </c>
      <c r="AY878" s="18" t="s">
        <v>172</v>
      </c>
      <c r="BE878" s="239">
        <f>IF(N878="základní",J878,0)</f>
        <v>0</v>
      </c>
      <c r="BF878" s="239">
        <f>IF(N878="snížená",J878,0)</f>
        <v>0</v>
      </c>
      <c r="BG878" s="239">
        <f>IF(N878="zákl. přenesená",J878,0)</f>
        <v>0</v>
      </c>
      <c r="BH878" s="239">
        <f>IF(N878="sníž. přenesená",J878,0)</f>
        <v>0</v>
      </c>
      <c r="BI878" s="239">
        <f>IF(N878="nulová",J878,0)</f>
        <v>0</v>
      </c>
      <c r="BJ878" s="18" t="s">
        <v>83</v>
      </c>
      <c r="BK878" s="239">
        <f>ROUND(I878*H878,2)</f>
        <v>0</v>
      </c>
      <c r="BL878" s="18" t="s">
        <v>265</v>
      </c>
      <c r="BM878" s="238" t="s">
        <v>948</v>
      </c>
    </row>
    <row r="879" s="14" customFormat="1">
      <c r="A879" s="14"/>
      <c r="B879" s="251"/>
      <c r="C879" s="252"/>
      <c r="D879" s="242" t="s">
        <v>180</v>
      </c>
      <c r="E879" s="253" t="s">
        <v>1</v>
      </c>
      <c r="F879" s="254" t="s">
        <v>949</v>
      </c>
      <c r="G879" s="252"/>
      <c r="H879" s="255">
        <v>119.96599999999999</v>
      </c>
      <c r="I879" s="256"/>
      <c r="J879" s="252"/>
      <c r="K879" s="252"/>
      <c r="L879" s="257"/>
      <c r="M879" s="258"/>
      <c r="N879" s="259"/>
      <c r="O879" s="259"/>
      <c r="P879" s="259"/>
      <c r="Q879" s="259"/>
      <c r="R879" s="259"/>
      <c r="S879" s="259"/>
      <c r="T879" s="260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61" t="s">
        <v>180</v>
      </c>
      <c r="AU879" s="261" t="s">
        <v>85</v>
      </c>
      <c r="AV879" s="14" t="s">
        <v>85</v>
      </c>
      <c r="AW879" s="14" t="s">
        <v>33</v>
      </c>
      <c r="AX879" s="14" t="s">
        <v>76</v>
      </c>
      <c r="AY879" s="261" t="s">
        <v>172</v>
      </c>
    </row>
    <row r="880" s="13" customFormat="1">
      <c r="A880" s="13"/>
      <c r="B880" s="240"/>
      <c r="C880" s="241"/>
      <c r="D880" s="242" t="s">
        <v>180</v>
      </c>
      <c r="E880" s="243" t="s">
        <v>1</v>
      </c>
      <c r="F880" s="244" t="s">
        <v>317</v>
      </c>
      <c r="G880" s="241"/>
      <c r="H880" s="243" t="s">
        <v>1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0" t="s">
        <v>180</v>
      </c>
      <c r="AU880" s="250" t="s">
        <v>85</v>
      </c>
      <c r="AV880" s="13" t="s">
        <v>83</v>
      </c>
      <c r="AW880" s="13" t="s">
        <v>33</v>
      </c>
      <c r="AX880" s="13" t="s">
        <v>76</v>
      </c>
      <c r="AY880" s="250" t="s">
        <v>172</v>
      </c>
    </row>
    <row r="881" s="14" customFormat="1">
      <c r="A881" s="14"/>
      <c r="B881" s="251"/>
      <c r="C881" s="252"/>
      <c r="D881" s="242" t="s">
        <v>180</v>
      </c>
      <c r="E881" s="253" t="s">
        <v>1</v>
      </c>
      <c r="F881" s="254" t="s">
        <v>950</v>
      </c>
      <c r="G881" s="252"/>
      <c r="H881" s="255">
        <v>-12.648</v>
      </c>
      <c r="I881" s="256"/>
      <c r="J881" s="252"/>
      <c r="K881" s="252"/>
      <c r="L881" s="257"/>
      <c r="M881" s="258"/>
      <c r="N881" s="259"/>
      <c r="O881" s="259"/>
      <c r="P881" s="259"/>
      <c r="Q881" s="259"/>
      <c r="R881" s="259"/>
      <c r="S881" s="259"/>
      <c r="T881" s="260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61" t="s">
        <v>180</v>
      </c>
      <c r="AU881" s="261" t="s">
        <v>85</v>
      </c>
      <c r="AV881" s="14" t="s">
        <v>85</v>
      </c>
      <c r="AW881" s="14" t="s">
        <v>33</v>
      </c>
      <c r="AX881" s="14" t="s">
        <v>76</v>
      </c>
      <c r="AY881" s="261" t="s">
        <v>172</v>
      </c>
    </row>
    <row r="882" s="15" customFormat="1">
      <c r="A882" s="15"/>
      <c r="B882" s="262"/>
      <c r="C882" s="263"/>
      <c r="D882" s="242" t="s">
        <v>180</v>
      </c>
      <c r="E882" s="264" t="s">
        <v>1</v>
      </c>
      <c r="F882" s="265" t="s">
        <v>185</v>
      </c>
      <c r="G882" s="263"/>
      <c r="H882" s="266">
        <v>107.318</v>
      </c>
      <c r="I882" s="267"/>
      <c r="J882" s="263"/>
      <c r="K882" s="263"/>
      <c r="L882" s="268"/>
      <c r="M882" s="269"/>
      <c r="N882" s="270"/>
      <c r="O882" s="270"/>
      <c r="P882" s="270"/>
      <c r="Q882" s="270"/>
      <c r="R882" s="270"/>
      <c r="S882" s="270"/>
      <c r="T882" s="271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72" t="s">
        <v>180</v>
      </c>
      <c r="AU882" s="272" t="s">
        <v>85</v>
      </c>
      <c r="AV882" s="15" t="s">
        <v>106</v>
      </c>
      <c r="AW882" s="15" t="s">
        <v>33</v>
      </c>
      <c r="AX882" s="15" t="s">
        <v>83</v>
      </c>
      <c r="AY882" s="272" t="s">
        <v>172</v>
      </c>
    </row>
    <row r="883" s="2" customFormat="1" ht="24.15" customHeight="1">
      <c r="A883" s="39"/>
      <c r="B883" s="40"/>
      <c r="C883" s="284" t="s">
        <v>951</v>
      </c>
      <c r="D883" s="284" t="s">
        <v>259</v>
      </c>
      <c r="E883" s="285" t="s">
        <v>284</v>
      </c>
      <c r="F883" s="286" t="s">
        <v>285</v>
      </c>
      <c r="G883" s="287" t="s">
        <v>177</v>
      </c>
      <c r="H883" s="288">
        <v>123.416</v>
      </c>
      <c r="I883" s="289"/>
      <c r="J883" s="290">
        <f>ROUND(I883*H883,2)</f>
        <v>0</v>
      </c>
      <c r="K883" s="286" t="s">
        <v>178</v>
      </c>
      <c r="L883" s="291"/>
      <c r="M883" s="292" t="s">
        <v>1</v>
      </c>
      <c r="N883" s="293" t="s">
        <v>41</v>
      </c>
      <c r="O883" s="92"/>
      <c r="P883" s="236">
        <f>O883*H883</f>
        <v>0</v>
      </c>
      <c r="Q883" s="236">
        <v>0.00029999999999999997</v>
      </c>
      <c r="R883" s="236">
        <f>Q883*H883</f>
        <v>0.037024799999999997</v>
      </c>
      <c r="S883" s="236">
        <v>0</v>
      </c>
      <c r="T883" s="237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38" t="s">
        <v>358</v>
      </c>
      <c r="AT883" s="238" t="s">
        <v>259</v>
      </c>
      <c r="AU883" s="238" t="s">
        <v>85</v>
      </c>
      <c r="AY883" s="18" t="s">
        <v>172</v>
      </c>
      <c r="BE883" s="239">
        <f>IF(N883="základní",J883,0)</f>
        <v>0</v>
      </c>
      <c r="BF883" s="239">
        <f>IF(N883="snížená",J883,0)</f>
        <v>0</v>
      </c>
      <c r="BG883" s="239">
        <f>IF(N883="zákl. přenesená",J883,0)</f>
        <v>0</v>
      </c>
      <c r="BH883" s="239">
        <f>IF(N883="sníž. přenesená",J883,0)</f>
        <v>0</v>
      </c>
      <c r="BI883" s="239">
        <f>IF(N883="nulová",J883,0)</f>
        <v>0</v>
      </c>
      <c r="BJ883" s="18" t="s">
        <v>83</v>
      </c>
      <c r="BK883" s="239">
        <f>ROUND(I883*H883,2)</f>
        <v>0</v>
      </c>
      <c r="BL883" s="18" t="s">
        <v>265</v>
      </c>
      <c r="BM883" s="238" t="s">
        <v>952</v>
      </c>
    </row>
    <row r="884" s="14" customFormat="1">
      <c r="A884" s="14"/>
      <c r="B884" s="251"/>
      <c r="C884" s="252"/>
      <c r="D884" s="242" t="s">
        <v>180</v>
      </c>
      <c r="E884" s="253" t="s">
        <v>1</v>
      </c>
      <c r="F884" s="254" t="s">
        <v>953</v>
      </c>
      <c r="G884" s="252"/>
      <c r="H884" s="255">
        <v>123.416</v>
      </c>
      <c r="I884" s="256"/>
      <c r="J884" s="252"/>
      <c r="K884" s="252"/>
      <c r="L884" s="257"/>
      <c r="M884" s="258"/>
      <c r="N884" s="259"/>
      <c r="O884" s="259"/>
      <c r="P884" s="259"/>
      <c r="Q884" s="259"/>
      <c r="R884" s="259"/>
      <c r="S884" s="259"/>
      <c r="T884" s="260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61" t="s">
        <v>180</v>
      </c>
      <c r="AU884" s="261" t="s">
        <v>85</v>
      </c>
      <c r="AV884" s="14" t="s">
        <v>85</v>
      </c>
      <c r="AW884" s="14" t="s">
        <v>33</v>
      </c>
      <c r="AX884" s="14" t="s">
        <v>83</v>
      </c>
      <c r="AY884" s="261" t="s">
        <v>172</v>
      </c>
    </row>
    <row r="885" s="2" customFormat="1" ht="24.15" customHeight="1">
      <c r="A885" s="39"/>
      <c r="B885" s="40"/>
      <c r="C885" s="227" t="s">
        <v>954</v>
      </c>
      <c r="D885" s="227" t="s">
        <v>174</v>
      </c>
      <c r="E885" s="228" t="s">
        <v>955</v>
      </c>
      <c r="F885" s="229" t="s">
        <v>956</v>
      </c>
      <c r="G885" s="230" t="s">
        <v>177</v>
      </c>
      <c r="H885" s="231">
        <v>107.318</v>
      </c>
      <c r="I885" s="232"/>
      <c r="J885" s="233">
        <f>ROUND(I885*H885,2)</f>
        <v>0</v>
      </c>
      <c r="K885" s="229" t="s">
        <v>178</v>
      </c>
      <c r="L885" s="45"/>
      <c r="M885" s="234" t="s">
        <v>1</v>
      </c>
      <c r="N885" s="235" t="s">
        <v>41</v>
      </c>
      <c r="O885" s="92"/>
      <c r="P885" s="236">
        <f>O885*H885</f>
        <v>0</v>
      </c>
      <c r="Q885" s="236">
        <v>4.0000000000000003E-05</v>
      </c>
      <c r="R885" s="236">
        <f>Q885*H885</f>
        <v>0.0042927199999999999</v>
      </c>
      <c r="S885" s="236">
        <v>0</v>
      </c>
      <c r="T885" s="237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8" t="s">
        <v>265</v>
      </c>
      <c r="AT885" s="238" t="s">
        <v>174</v>
      </c>
      <c r="AU885" s="238" t="s">
        <v>85</v>
      </c>
      <c r="AY885" s="18" t="s">
        <v>172</v>
      </c>
      <c r="BE885" s="239">
        <f>IF(N885="základní",J885,0)</f>
        <v>0</v>
      </c>
      <c r="BF885" s="239">
        <f>IF(N885="snížená",J885,0)</f>
        <v>0</v>
      </c>
      <c r="BG885" s="239">
        <f>IF(N885="zákl. přenesená",J885,0)</f>
        <v>0</v>
      </c>
      <c r="BH885" s="239">
        <f>IF(N885="sníž. přenesená",J885,0)</f>
        <v>0</v>
      </c>
      <c r="BI885" s="239">
        <f>IF(N885="nulová",J885,0)</f>
        <v>0</v>
      </c>
      <c r="BJ885" s="18" t="s">
        <v>83</v>
      </c>
      <c r="BK885" s="239">
        <f>ROUND(I885*H885,2)</f>
        <v>0</v>
      </c>
      <c r="BL885" s="18" t="s">
        <v>265</v>
      </c>
      <c r="BM885" s="238" t="s">
        <v>957</v>
      </c>
    </row>
    <row r="886" s="13" customFormat="1">
      <c r="A886" s="13"/>
      <c r="B886" s="240"/>
      <c r="C886" s="241"/>
      <c r="D886" s="242" t="s">
        <v>180</v>
      </c>
      <c r="E886" s="243" t="s">
        <v>1</v>
      </c>
      <c r="F886" s="244" t="s">
        <v>317</v>
      </c>
      <c r="G886" s="241"/>
      <c r="H886" s="243" t="s">
        <v>1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50" t="s">
        <v>180</v>
      </c>
      <c r="AU886" s="250" t="s">
        <v>85</v>
      </c>
      <c r="AV886" s="13" t="s">
        <v>83</v>
      </c>
      <c r="AW886" s="13" t="s">
        <v>33</v>
      </c>
      <c r="AX886" s="13" t="s">
        <v>76</v>
      </c>
      <c r="AY886" s="250" t="s">
        <v>172</v>
      </c>
    </row>
    <row r="887" s="14" customFormat="1">
      <c r="A887" s="14"/>
      <c r="B887" s="251"/>
      <c r="C887" s="252"/>
      <c r="D887" s="242" t="s">
        <v>180</v>
      </c>
      <c r="E887" s="253" t="s">
        <v>1</v>
      </c>
      <c r="F887" s="254" t="s">
        <v>950</v>
      </c>
      <c r="G887" s="252"/>
      <c r="H887" s="255">
        <v>-12.648</v>
      </c>
      <c r="I887" s="256"/>
      <c r="J887" s="252"/>
      <c r="K887" s="252"/>
      <c r="L887" s="257"/>
      <c r="M887" s="258"/>
      <c r="N887" s="259"/>
      <c r="O887" s="259"/>
      <c r="P887" s="259"/>
      <c r="Q887" s="259"/>
      <c r="R887" s="259"/>
      <c r="S887" s="259"/>
      <c r="T887" s="260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61" t="s">
        <v>180</v>
      </c>
      <c r="AU887" s="261" t="s">
        <v>85</v>
      </c>
      <c r="AV887" s="14" t="s">
        <v>85</v>
      </c>
      <c r="AW887" s="14" t="s">
        <v>33</v>
      </c>
      <c r="AX887" s="14" t="s">
        <v>76</v>
      </c>
      <c r="AY887" s="261" t="s">
        <v>172</v>
      </c>
    </row>
    <row r="888" s="14" customFormat="1">
      <c r="A888" s="14"/>
      <c r="B888" s="251"/>
      <c r="C888" s="252"/>
      <c r="D888" s="242" t="s">
        <v>180</v>
      </c>
      <c r="E888" s="253" t="s">
        <v>1</v>
      </c>
      <c r="F888" s="254" t="s">
        <v>949</v>
      </c>
      <c r="G888" s="252"/>
      <c r="H888" s="255">
        <v>119.96599999999999</v>
      </c>
      <c r="I888" s="256"/>
      <c r="J888" s="252"/>
      <c r="K888" s="252"/>
      <c r="L888" s="257"/>
      <c r="M888" s="258"/>
      <c r="N888" s="259"/>
      <c r="O888" s="259"/>
      <c r="P888" s="259"/>
      <c r="Q888" s="259"/>
      <c r="R888" s="259"/>
      <c r="S888" s="259"/>
      <c r="T888" s="260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1" t="s">
        <v>180</v>
      </c>
      <c r="AU888" s="261" t="s">
        <v>85</v>
      </c>
      <c r="AV888" s="14" t="s">
        <v>85</v>
      </c>
      <c r="AW888" s="14" t="s">
        <v>33</v>
      </c>
      <c r="AX888" s="14" t="s">
        <v>76</v>
      </c>
      <c r="AY888" s="261" t="s">
        <v>172</v>
      </c>
    </row>
    <row r="889" s="15" customFormat="1">
      <c r="A889" s="15"/>
      <c r="B889" s="262"/>
      <c r="C889" s="263"/>
      <c r="D889" s="242" t="s">
        <v>180</v>
      </c>
      <c r="E889" s="264" t="s">
        <v>1</v>
      </c>
      <c r="F889" s="265" t="s">
        <v>185</v>
      </c>
      <c r="G889" s="263"/>
      <c r="H889" s="266">
        <v>107.318</v>
      </c>
      <c r="I889" s="267"/>
      <c r="J889" s="263"/>
      <c r="K889" s="263"/>
      <c r="L889" s="268"/>
      <c r="M889" s="269"/>
      <c r="N889" s="270"/>
      <c r="O889" s="270"/>
      <c r="P889" s="270"/>
      <c r="Q889" s="270"/>
      <c r="R889" s="270"/>
      <c r="S889" s="270"/>
      <c r="T889" s="271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72" t="s">
        <v>180</v>
      </c>
      <c r="AU889" s="272" t="s">
        <v>85</v>
      </c>
      <c r="AV889" s="15" t="s">
        <v>106</v>
      </c>
      <c r="AW889" s="15" t="s">
        <v>33</v>
      </c>
      <c r="AX889" s="15" t="s">
        <v>83</v>
      </c>
      <c r="AY889" s="272" t="s">
        <v>172</v>
      </c>
    </row>
    <row r="890" s="2" customFormat="1" ht="24.15" customHeight="1">
      <c r="A890" s="39"/>
      <c r="B890" s="40"/>
      <c r="C890" s="284" t="s">
        <v>958</v>
      </c>
      <c r="D890" s="284" t="s">
        <v>259</v>
      </c>
      <c r="E890" s="285" t="s">
        <v>959</v>
      </c>
      <c r="F890" s="286" t="s">
        <v>960</v>
      </c>
      <c r="G890" s="287" t="s">
        <v>177</v>
      </c>
      <c r="H890" s="288">
        <v>123.416</v>
      </c>
      <c r="I890" s="289"/>
      <c r="J890" s="290">
        <f>ROUND(I890*H890,2)</f>
        <v>0</v>
      </c>
      <c r="K890" s="286" t="s">
        <v>1</v>
      </c>
      <c r="L890" s="291"/>
      <c r="M890" s="292" t="s">
        <v>1</v>
      </c>
      <c r="N890" s="293" t="s">
        <v>41</v>
      </c>
      <c r="O890" s="92"/>
      <c r="P890" s="236">
        <f>O890*H890</f>
        <v>0</v>
      </c>
      <c r="Q890" s="236">
        <v>0.00050000000000000001</v>
      </c>
      <c r="R890" s="236">
        <f>Q890*H890</f>
        <v>0.061707999999999999</v>
      </c>
      <c r="S890" s="236">
        <v>0</v>
      </c>
      <c r="T890" s="237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38" t="s">
        <v>358</v>
      </c>
      <c r="AT890" s="238" t="s">
        <v>259</v>
      </c>
      <c r="AU890" s="238" t="s">
        <v>85</v>
      </c>
      <c r="AY890" s="18" t="s">
        <v>172</v>
      </c>
      <c r="BE890" s="239">
        <f>IF(N890="základní",J890,0)</f>
        <v>0</v>
      </c>
      <c r="BF890" s="239">
        <f>IF(N890="snížená",J890,0)</f>
        <v>0</v>
      </c>
      <c r="BG890" s="239">
        <f>IF(N890="zákl. přenesená",J890,0)</f>
        <v>0</v>
      </c>
      <c r="BH890" s="239">
        <f>IF(N890="sníž. přenesená",J890,0)</f>
        <v>0</v>
      </c>
      <c r="BI890" s="239">
        <f>IF(N890="nulová",J890,0)</f>
        <v>0</v>
      </c>
      <c r="BJ890" s="18" t="s">
        <v>83</v>
      </c>
      <c r="BK890" s="239">
        <f>ROUND(I890*H890,2)</f>
        <v>0</v>
      </c>
      <c r="BL890" s="18" t="s">
        <v>265</v>
      </c>
      <c r="BM890" s="238" t="s">
        <v>961</v>
      </c>
    </row>
    <row r="891" s="14" customFormat="1">
      <c r="A891" s="14"/>
      <c r="B891" s="251"/>
      <c r="C891" s="252"/>
      <c r="D891" s="242" t="s">
        <v>180</v>
      </c>
      <c r="E891" s="253" t="s">
        <v>1</v>
      </c>
      <c r="F891" s="254" t="s">
        <v>962</v>
      </c>
      <c r="G891" s="252"/>
      <c r="H891" s="255">
        <v>137.96100000000001</v>
      </c>
      <c r="I891" s="256"/>
      <c r="J891" s="252"/>
      <c r="K891" s="252"/>
      <c r="L891" s="257"/>
      <c r="M891" s="258"/>
      <c r="N891" s="259"/>
      <c r="O891" s="259"/>
      <c r="P891" s="259"/>
      <c r="Q891" s="259"/>
      <c r="R891" s="259"/>
      <c r="S891" s="259"/>
      <c r="T891" s="260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61" t="s">
        <v>180</v>
      </c>
      <c r="AU891" s="261" t="s">
        <v>85</v>
      </c>
      <c r="AV891" s="14" t="s">
        <v>85</v>
      </c>
      <c r="AW891" s="14" t="s">
        <v>33</v>
      </c>
      <c r="AX891" s="14" t="s">
        <v>76</v>
      </c>
      <c r="AY891" s="261" t="s">
        <v>172</v>
      </c>
    </row>
    <row r="892" s="13" customFormat="1">
      <c r="A892" s="13"/>
      <c r="B892" s="240"/>
      <c r="C892" s="241"/>
      <c r="D892" s="242" t="s">
        <v>180</v>
      </c>
      <c r="E892" s="243" t="s">
        <v>1</v>
      </c>
      <c r="F892" s="244" t="s">
        <v>317</v>
      </c>
      <c r="G892" s="241"/>
      <c r="H892" s="243" t="s">
        <v>1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50" t="s">
        <v>180</v>
      </c>
      <c r="AU892" s="250" t="s">
        <v>85</v>
      </c>
      <c r="AV892" s="13" t="s">
        <v>83</v>
      </c>
      <c r="AW892" s="13" t="s">
        <v>33</v>
      </c>
      <c r="AX892" s="13" t="s">
        <v>76</v>
      </c>
      <c r="AY892" s="250" t="s">
        <v>172</v>
      </c>
    </row>
    <row r="893" s="14" customFormat="1">
      <c r="A893" s="14"/>
      <c r="B893" s="251"/>
      <c r="C893" s="252"/>
      <c r="D893" s="242" t="s">
        <v>180</v>
      </c>
      <c r="E893" s="253" t="s">
        <v>1</v>
      </c>
      <c r="F893" s="254" t="s">
        <v>963</v>
      </c>
      <c r="G893" s="252"/>
      <c r="H893" s="255">
        <v>-14.545</v>
      </c>
      <c r="I893" s="256"/>
      <c r="J893" s="252"/>
      <c r="K893" s="252"/>
      <c r="L893" s="257"/>
      <c r="M893" s="258"/>
      <c r="N893" s="259"/>
      <c r="O893" s="259"/>
      <c r="P893" s="259"/>
      <c r="Q893" s="259"/>
      <c r="R893" s="259"/>
      <c r="S893" s="259"/>
      <c r="T893" s="260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1" t="s">
        <v>180</v>
      </c>
      <c r="AU893" s="261" t="s">
        <v>85</v>
      </c>
      <c r="AV893" s="14" t="s">
        <v>85</v>
      </c>
      <c r="AW893" s="14" t="s">
        <v>33</v>
      </c>
      <c r="AX893" s="14" t="s">
        <v>76</v>
      </c>
      <c r="AY893" s="261" t="s">
        <v>172</v>
      </c>
    </row>
    <row r="894" s="15" customFormat="1">
      <c r="A894" s="15"/>
      <c r="B894" s="262"/>
      <c r="C894" s="263"/>
      <c r="D894" s="242" t="s">
        <v>180</v>
      </c>
      <c r="E894" s="264" t="s">
        <v>1</v>
      </c>
      <c r="F894" s="265" t="s">
        <v>185</v>
      </c>
      <c r="G894" s="263"/>
      <c r="H894" s="266">
        <v>123.416</v>
      </c>
      <c r="I894" s="267"/>
      <c r="J894" s="263"/>
      <c r="K894" s="263"/>
      <c r="L894" s="268"/>
      <c r="M894" s="269"/>
      <c r="N894" s="270"/>
      <c r="O894" s="270"/>
      <c r="P894" s="270"/>
      <c r="Q894" s="270"/>
      <c r="R894" s="270"/>
      <c r="S894" s="270"/>
      <c r="T894" s="271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72" t="s">
        <v>180</v>
      </c>
      <c r="AU894" s="272" t="s">
        <v>85</v>
      </c>
      <c r="AV894" s="15" t="s">
        <v>106</v>
      </c>
      <c r="AW894" s="15" t="s">
        <v>33</v>
      </c>
      <c r="AX894" s="15" t="s">
        <v>83</v>
      </c>
      <c r="AY894" s="272" t="s">
        <v>172</v>
      </c>
    </row>
    <row r="895" s="2" customFormat="1" ht="24.15" customHeight="1">
      <c r="A895" s="39"/>
      <c r="B895" s="40"/>
      <c r="C895" s="227" t="s">
        <v>964</v>
      </c>
      <c r="D895" s="227" t="s">
        <v>174</v>
      </c>
      <c r="E895" s="228" t="s">
        <v>965</v>
      </c>
      <c r="F895" s="229" t="s">
        <v>966</v>
      </c>
      <c r="G895" s="230" t="s">
        <v>229</v>
      </c>
      <c r="H895" s="231">
        <v>1.788</v>
      </c>
      <c r="I895" s="232"/>
      <c r="J895" s="233">
        <f>ROUND(I895*H895,2)</f>
        <v>0</v>
      </c>
      <c r="K895" s="229" t="s">
        <v>178</v>
      </c>
      <c r="L895" s="45"/>
      <c r="M895" s="234" t="s">
        <v>1</v>
      </c>
      <c r="N895" s="235" t="s">
        <v>41</v>
      </c>
      <c r="O895" s="92"/>
      <c r="P895" s="236">
        <f>O895*H895</f>
        <v>0</v>
      </c>
      <c r="Q895" s="236">
        <v>0</v>
      </c>
      <c r="R895" s="236">
        <f>Q895*H895</f>
        <v>0</v>
      </c>
      <c r="S895" s="236">
        <v>0</v>
      </c>
      <c r="T895" s="237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38" t="s">
        <v>265</v>
      </c>
      <c r="AT895" s="238" t="s">
        <v>174</v>
      </c>
      <c r="AU895" s="238" t="s">
        <v>85</v>
      </c>
      <c r="AY895" s="18" t="s">
        <v>172</v>
      </c>
      <c r="BE895" s="239">
        <f>IF(N895="základní",J895,0)</f>
        <v>0</v>
      </c>
      <c r="BF895" s="239">
        <f>IF(N895="snížená",J895,0)</f>
        <v>0</v>
      </c>
      <c r="BG895" s="239">
        <f>IF(N895="zákl. přenesená",J895,0)</f>
        <v>0</v>
      </c>
      <c r="BH895" s="239">
        <f>IF(N895="sníž. přenesená",J895,0)</f>
        <v>0</v>
      </c>
      <c r="BI895" s="239">
        <f>IF(N895="nulová",J895,0)</f>
        <v>0</v>
      </c>
      <c r="BJ895" s="18" t="s">
        <v>83</v>
      </c>
      <c r="BK895" s="239">
        <f>ROUND(I895*H895,2)</f>
        <v>0</v>
      </c>
      <c r="BL895" s="18" t="s">
        <v>265</v>
      </c>
      <c r="BM895" s="238" t="s">
        <v>967</v>
      </c>
    </row>
    <row r="896" s="12" customFormat="1" ht="22.8" customHeight="1">
      <c r="A896" s="12"/>
      <c r="B896" s="211"/>
      <c r="C896" s="212"/>
      <c r="D896" s="213" t="s">
        <v>75</v>
      </c>
      <c r="E896" s="225" t="s">
        <v>968</v>
      </c>
      <c r="F896" s="225" t="s">
        <v>969</v>
      </c>
      <c r="G896" s="212"/>
      <c r="H896" s="212"/>
      <c r="I896" s="215"/>
      <c r="J896" s="226">
        <f>BK896</f>
        <v>0</v>
      </c>
      <c r="K896" s="212"/>
      <c r="L896" s="217"/>
      <c r="M896" s="218"/>
      <c r="N896" s="219"/>
      <c r="O896" s="219"/>
      <c r="P896" s="220">
        <f>SUM(P897:P901)</f>
        <v>0</v>
      </c>
      <c r="Q896" s="219"/>
      <c r="R896" s="220">
        <f>SUM(R897:R901)</f>
        <v>1.0073964</v>
      </c>
      <c r="S896" s="219"/>
      <c r="T896" s="221">
        <f>SUM(T897:T901)</f>
        <v>0</v>
      </c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R896" s="222" t="s">
        <v>85</v>
      </c>
      <c r="AT896" s="223" t="s">
        <v>75</v>
      </c>
      <c r="AU896" s="223" t="s">
        <v>83</v>
      </c>
      <c r="AY896" s="222" t="s">
        <v>172</v>
      </c>
      <c r="BK896" s="224">
        <f>SUM(BK897:BK901)</f>
        <v>0</v>
      </c>
    </row>
    <row r="897" s="2" customFormat="1" ht="37.8" customHeight="1">
      <c r="A897" s="39"/>
      <c r="B897" s="40"/>
      <c r="C897" s="227" t="s">
        <v>970</v>
      </c>
      <c r="D897" s="227" t="s">
        <v>174</v>
      </c>
      <c r="E897" s="228" t="s">
        <v>971</v>
      </c>
      <c r="F897" s="229" t="s">
        <v>972</v>
      </c>
      <c r="G897" s="230" t="s">
        <v>177</v>
      </c>
      <c r="H897" s="231">
        <v>104.15600000000001</v>
      </c>
      <c r="I897" s="232"/>
      <c r="J897" s="233">
        <f>ROUND(I897*H897,2)</f>
        <v>0</v>
      </c>
      <c r="K897" s="229" t="s">
        <v>178</v>
      </c>
      <c r="L897" s="45"/>
      <c r="M897" s="234" t="s">
        <v>1</v>
      </c>
      <c r="N897" s="235" t="s">
        <v>41</v>
      </c>
      <c r="O897" s="92"/>
      <c r="P897" s="236">
        <f>O897*H897</f>
        <v>0</v>
      </c>
      <c r="Q897" s="236">
        <v>0.0060000000000000001</v>
      </c>
      <c r="R897" s="236">
        <f>Q897*H897</f>
        <v>0.62493600000000005</v>
      </c>
      <c r="S897" s="236">
        <v>0</v>
      </c>
      <c r="T897" s="237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38" t="s">
        <v>265</v>
      </c>
      <c r="AT897" s="238" t="s">
        <v>174</v>
      </c>
      <c r="AU897" s="238" t="s">
        <v>85</v>
      </c>
      <c r="AY897" s="18" t="s">
        <v>172</v>
      </c>
      <c r="BE897" s="239">
        <f>IF(N897="základní",J897,0)</f>
        <v>0</v>
      </c>
      <c r="BF897" s="239">
        <f>IF(N897="snížená",J897,0)</f>
        <v>0</v>
      </c>
      <c r="BG897" s="239">
        <f>IF(N897="zákl. přenesená",J897,0)</f>
        <v>0</v>
      </c>
      <c r="BH897" s="239">
        <f>IF(N897="sníž. přenesená",J897,0)</f>
        <v>0</v>
      </c>
      <c r="BI897" s="239">
        <f>IF(N897="nulová",J897,0)</f>
        <v>0</v>
      </c>
      <c r="BJ897" s="18" t="s">
        <v>83</v>
      </c>
      <c r="BK897" s="239">
        <f>ROUND(I897*H897,2)</f>
        <v>0</v>
      </c>
      <c r="BL897" s="18" t="s">
        <v>265</v>
      </c>
      <c r="BM897" s="238" t="s">
        <v>973</v>
      </c>
    </row>
    <row r="898" s="14" customFormat="1">
      <c r="A898" s="14"/>
      <c r="B898" s="251"/>
      <c r="C898" s="252"/>
      <c r="D898" s="242" t="s">
        <v>180</v>
      </c>
      <c r="E898" s="253" t="s">
        <v>1</v>
      </c>
      <c r="F898" s="254" t="s">
        <v>566</v>
      </c>
      <c r="G898" s="252"/>
      <c r="H898" s="255">
        <v>104.15600000000001</v>
      </c>
      <c r="I898" s="256"/>
      <c r="J898" s="252"/>
      <c r="K898" s="252"/>
      <c r="L898" s="257"/>
      <c r="M898" s="258"/>
      <c r="N898" s="259"/>
      <c r="O898" s="259"/>
      <c r="P898" s="259"/>
      <c r="Q898" s="259"/>
      <c r="R898" s="259"/>
      <c r="S898" s="259"/>
      <c r="T898" s="260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1" t="s">
        <v>180</v>
      </c>
      <c r="AU898" s="261" t="s">
        <v>85</v>
      </c>
      <c r="AV898" s="14" t="s">
        <v>85</v>
      </c>
      <c r="AW898" s="14" t="s">
        <v>33</v>
      </c>
      <c r="AX898" s="14" t="s">
        <v>83</v>
      </c>
      <c r="AY898" s="261" t="s">
        <v>172</v>
      </c>
    </row>
    <row r="899" s="2" customFormat="1" ht="24.15" customHeight="1">
      <c r="A899" s="39"/>
      <c r="B899" s="40"/>
      <c r="C899" s="284" t="s">
        <v>974</v>
      </c>
      <c r="D899" s="284" t="s">
        <v>259</v>
      </c>
      <c r="E899" s="285" t="s">
        <v>975</v>
      </c>
      <c r="F899" s="286" t="s">
        <v>976</v>
      </c>
      <c r="G899" s="287" t="s">
        <v>177</v>
      </c>
      <c r="H899" s="288">
        <v>106.239</v>
      </c>
      <c r="I899" s="289"/>
      <c r="J899" s="290">
        <f>ROUND(I899*H899,2)</f>
        <v>0</v>
      </c>
      <c r="K899" s="286" t="s">
        <v>178</v>
      </c>
      <c r="L899" s="291"/>
      <c r="M899" s="292" t="s">
        <v>1</v>
      </c>
      <c r="N899" s="293" t="s">
        <v>41</v>
      </c>
      <c r="O899" s="92"/>
      <c r="P899" s="236">
        <f>O899*H899</f>
        <v>0</v>
      </c>
      <c r="Q899" s="236">
        <v>0.0035999999999999999</v>
      </c>
      <c r="R899" s="236">
        <f>Q899*H899</f>
        <v>0.38246039999999998</v>
      </c>
      <c r="S899" s="236">
        <v>0</v>
      </c>
      <c r="T899" s="237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8" t="s">
        <v>358</v>
      </c>
      <c r="AT899" s="238" t="s">
        <v>259</v>
      </c>
      <c r="AU899" s="238" t="s">
        <v>85</v>
      </c>
      <c r="AY899" s="18" t="s">
        <v>172</v>
      </c>
      <c r="BE899" s="239">
        <f>IF(N899="základní",J899,0)</f>
        <v>0</v>
      </c>
      <c r="BF899" s="239">
        <f>IF(N899="snížená",J899,0)</f>
        <v>0</v>
      </c>
      <c r="BG899" s="239">
        <f>IF(N899="zákl. přenesená",J899,0)</f>
        <v>0</v>
      </c>
      <c r="BH899" s="239">
        <f>IF(N899="sníž. přenesená",J899,0)</f>
        <v>0</v>
      </c>
      <c r="BI899" s="239">
        <f>IF(N899="nulová",J899,0)</f>
        <v>0</v>
      </c>
      <c r="BJ899" s="18" t="s">
        <v>83</v>
      </c>
      <c r="BK899" s="239">
        <f>ROUND(I899*H899,2)</f>
        <v>0</v>
      </c>
      <c r="BL899" s="18" t="s">
        <v>265</v>
      </c>
      <c r="BM899" s="238" t="s">
        <v>977</v>
      </c>
    </row>
    <row r="900" s="14" customFormat="1">
      <c r="A900" s="14"/>
      <c r="B900" s="251"/>
      <c r="C900" s="252"/>
      <c r="D900" s="242" t="s">
        <v>180</v>
      </c>
      <c r="E900" s="253" t="s">
        <v>1</v>
      </c>
      <c r="F900" s="254" t="s">
        <v>978</v>
      </c>
      <c r="G900" s="252"/>
      <c r="H900" s="255">
        <v>106.239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1" t="s">
        <v>180</v>
      </c>
      <c r="AU900" s="261" t="s">
        <v>85</v>
      </c>
      <c r="AV900" s="14" t="s">
        <v>85</v>
      </c>
      <c r="AW900" s="14" t="s">
        <v>33</v>
      </c>
      <c r="AX900" s="14" t="s">
        <v>83</v>
      </c>
      <c r="AY900" s="261" t="s">
        <v>172</v>
      </c>
    </row>
    <row r="901" s="2" customFormat="1" ht="24.15" customHeight="1">
      <c r="A901" s="39"/>
      <c r="B901" s="40"/>
      <c r="C901" s="227" t="s">
        <v>979</v>
      </c>
      <c r="D901" s="227" t="s">
        <v>174</v>
      </c>
      <c r="E901" s="228" t="s">
        <v>980</v>
      </c>
      <c r="F901" s="229" t="s">
        <v>981</v>
      </c>
      <c r="G901" s="230" t="s">
        <v>229</v>
      </c>
      <c r="H901" s="231">
        <v>1.0069999999999999</v>
      </c>
      <c r="I901" s="232"/>
      <c r="J901" s="233">
        <f>ROUND(I901*H901,2)</f>
        <v>0</v>
      </c>
      <c r="K901" s="229" t="s">
        <v>178</v>
      </c>
      <c r="L901" s="45"/>
      <c r="M901" s="234" t="s">
        <v>1</v>
      </c>
      <c r="N901" s="235" t="s">
        <v>41</v>
      </c>
      <c r="O901" s="92"/>
      <c r="P901" s="236">
        <f>O901*H901</f>
        <v>0</v>
      </c>
      <c r="Q901" s="236">
        <v>0</v>
      </c>
      <c r="R901" s="236">
        <f>Q901*H901</f>
        <v>0</v>
      </c>
      <c r="S901" s="236">
        <v>0</v>
      </c>
      <c r="T901" s="237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8" t="s">
        <v>265</v>
      </c>
      <c r="AT901" s="238" t="s">
        <v>174</v>
      </c>
      <c r="AU901" s="238" t="s">
        <v>85</v>
      </c>
      <c r="AY901" s="18" t="s">
        <v>172</v>
      </c>
      <c r="BE901" s="239">
        <f>IF(N901="základní",J901,0)</f>
        <v>0</v>
      </c>
      <c r="BF901" s="239">
        <f>IF(N901="snížená",J901,0)</f>
        <v>0</v>
      </c>
      <c r="BG901" s="239">
        <f>IF(N901="zákl. přenesená",J901,0)</f>
        <v>0</v>
      </c>
      <c r="BH901" s="239">
        <f>IF(N901="sníž. přenesená",J901,0)</f>
        <v>0</v>
      </c>
      <c r="BI901" s="239">
        <f>IF(N901="nulová",J901,0)</f>
        <v>0</v>
      </c>
      <c r="BJ901" s="18" t="s">
        <v>83</v>
      </c>
      <c r="BK901" s="239">
        <f>ROUND(I901*H901,2)</f>
        <v>0</v>
      </c>
      <c r="BL901" s="18" t="s">
        <v>265</v>
      </c>
      <c r="BM901" s="238" t="s">
        <v>982</v>
      </c>
    </row>
    <row r="902" s="12" customFormat="1" ht="22.8" customHeight="1">
      <c r="A902" s="12"/>
      <c r="B902" s="211"/>
      <c r="C902" s="212"/>
      <c r="D902" s="213" t="s">
        <v>75</v>
      </c>
      <c r="E902" s="225" t="s">
        <v>983</v>
      </c>
      <c r="F902" s="225" t="s">
        <v>984</v>
      </c>
      <c r="G902" s="212"/>
      <c r="H902" s="212"/>
      <c r="I902" s="215"/>
      <c r="J902" s="226">
        <f>BK902</f>
        <v>0</v>
      </c>
      <c r="K902" s="212"/>
      <c r="L902" s="217"/>
      <c r="M902" s="218"/>
      <c r="N902" s="219"/>
      <c r="O902" s="219"/>
      <c r="P902" s="220">
        <f>P903</f>
        <v>0</v>
      </c>
      <c r="Q902" s="219"/>
      <c r="R902" s="220">
        <f>R903</f>
        <v>0.020379999999999999</v>
      </c>
      <c r="S902" s="219"/>
      <c r="T902" s="221">
        <f>T903</f>
        <v>0</v>
      </c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R902" s="222" t="s">
        <v>85</v>
      </c>
      <c r="AT902" s="223" t="s">
        <v>75</v>
      </c>
      <c r="AU902" s="223" t="s">
        <v>83</v>
      </c>
      <c r="AY902" s="222" t="s">
        <v>172</v>
      </c>
      <c r="BK902" s="224">
        <f>BK903</f>
        <v>0</v>
      </c>
    </row>
    <row r="903" s="2" customFormat="1" ht="24.15" customHeight="1">
      <c r="A903" s="39"/>
      <c r="B903" s="40"/>
      <c r="C903" s="227" t="s">
        <v>985</v>
      </c>
      <c r="D903" s="227" t="s">
        <v>174</v>
      </c>
      <c r="E903" s="228" t="s">
        <v>986</v>
      </c>
      <c r="F903" s="229" t="s">
        <v>987</v>
      </c>
      <c r="G903" s="230" t="s">
        <v>301</v>
      </c>
      <c r="H903" s="231">
        <v>2</v>
      </c>
      <c r="I903" s="232"/>
      <c r="J903" s="233">
        <f>ROUND(I903*H903,2)</f>
        <v>0</v>
      </c>
      <c r="K903" s="229" t="s">
        <v>178</v>
      </c>
      <c r="L903" s="45"/>
      <c r="M903" s="234" t="s">
        <v>1</v>
      </c>
      <c r="N903" s="235" t="s">
        <v>41</v>
      </c>
      <c r="O903" s="92"/>
      <c r="P903" s="236">
        <f>O903*H903</f>
        <v>0</v>
      </c>
      <c r="Q903" s="236">
        <v>0.010189999999999999</v>
      </c>
      <c r="R903" s="236">
        <f>Q903*H903</f>
        <v>0.020379999999999999</v>
      </c>
      <c r="S903" s="236">
        <v>0</v>
      </c>
      <c r="T903" s="237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8" t="s">
        <v>265</v>
      </c>
      <c r="AT903" s="238" t="s">
        <v>174</v>
      </c>
      <c r="AU903" s="238" t="s">
        <v>85</v>
      </c>
      <c r="AY903" s="18" t="s">
        <v>172</v>
      </c>
      <c r="BE903" s="239">
        <f>IF(N903="základní",J903,0)</f>
        <v>0</v>
      </c>
      <c r="BF903" s="239">
        <f>IF(N903="snížená",J903,0)</f>
        <v>0</v>
      </c>
      <c r="BG903" s="239">
        <f>IF(N903="zákl. přenesená",J903,0)</f>
        <v>0</v>
      </c>
      <c r="BH903" s="239">
        <f>IF(N903="sníž. přenesená",J903,0)</f>
        <v>0</v>
      </c>
      <c r="BI903" s="239">
        <f>IF(N903="nulová",J903,0)</f>
        <v>0</v>
      </c>
      <c r="BJ903" s="18" t="s">
        <v>83</v>
      </c>
      <c r="BK903" s="239">
        <f>ROUND(I903*H903,2)</f>
        <v>0</v>
      </c>
      <c r="BL903" s="18" t="s">
        <v>265</v>
      </c>
      <c r="BM903" s="238" t="s">
        <v>988</v>
      </c>
    </row>
    <row r="904" s="12" customFormat="1" ht="22.8" customHeight="1">
      <c r="A904" s="12"/>
      <c r="B904" s="211"/>
      <c r="C904" s="212"/>
      <c r="D904" s="213" t="s">
        <v>75</v>
      </c>
      <c r="E904" s="225" t="s">
        <v>989</v>
      </c>
      <c r="F904" s="225" t="s">
        <v>990</v>
      </c>
      <c r="G904" s="212"/>
      <c r="H904" s="212"/>
      <c r="I904" s="215"/>
      <c r="J904" s="226">
        <f>BK904</f>
        <v>0</v>
      </c>
      <c r="K904" s="212"/>
      <c r="L904" s="217"/>
      <c r="M904" s="218"/>
      <c r="N904" s="219"/>
      <c r="O904" s="219"/>
      <c r="P904" s="220">
        <f>SUM(P905:P940)</f>
        <v>0</v>
      </c>
      <c r="Q904" s="219"/>
      <c r="R904" s="220">
        <f>SUM(R905:R940)</f>
        <v>0.12881880000000001</v>
      </c>
      <c r="S904" s="219"/>
      <c r="T904" s="221">
        <f>SUM(T905:T940)</f>
        <v>0</v>
      </c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R904" s="222" t="s">
        <v>85</v>
      </c>
      <c r="AT904" s="223" t="s">
        <v>75</v>
      </c>
      <c r="AU904" s="223" t="s">
        <v>83</v>
      </c>
      <c r="AY904" s="222" t="s">
        <v>172</v>
      </c>
      <c r="BK904" s="224">
        <f>SUM(BK905:BK940)</f>
        <v>0</v>
      </c>
    </row>
    <row r="905" s="2" customFormat="1" ht="24.15" customHeight="1">
      <c r="A905" s="39"/>
      <c r="B905" s="40"/>
      <c r="C905" s="227" t="s">
        <v>991</v>
      </c>
      <c r="D905" s="227" t="s">
        <v>174</v>
      </c>
      <c r="E905" s="228" t="s">
        <v>992</v>
      </c>
      <c r="F905" s="229" t="s">
        <v>993</v>
      </c>
      <c r="G905" s="230" t="s">
        <v>291</v>
      </c>
      <c r="H905" s="231">
        <v>30.5</v>
      </c>
      <c r="I905" s="232"/>
      <c r="J905" s="233">
        <f>ROUND(I905*H905,2)</f>
        <v>0</v>
      </c>
      <c r="K905" s="229" t="s">
        <v>1</v>
      </c>
      <c r="L905" s="45"/>
      <c r="M905" s="234" t="s">
        <v>1</v>
      </c>
      <c r="N905" s="235" t="s">
        <v>41</v>
      </c>
      <c r="O905" s="92"/>
      <c r="P905" s="236">
        <f>O905*H905</f>
        <v>0</v>
      </c>
      <c r="Q905" s="236">
        <v>0.0022200000000000002</v>
      </c>
      <c r="R905" s="236">
        <f>Q905*H905</f>
        <v>0.067710000000000006</v>
      </c>
      <c r="S905" s="236">
        <v>0</v>
      </c>
      <c r="T905" s="237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38" t="s">
        <v>265</v>
      </c>
      <c r="AT905" s="238" t="s">
        <v>174</v>
      </c>
      <c r="AU905" s="238" t="s">
        <v>85</v>
      </c>
      <c r="AY905" s="18" t="s">
        <v>172</v>
      </c>
      <c r="BE905" s="239">
        <f>IF(N905="základní",J905,0)</f>
        <v>0</v>
      </c>
      <c r="BF905" s="239">
        <f>IF(N905="snížená",J905,0)</f>
        <v>0</v>
      </c>
      <c r="BG905" s="239">
        <f>IF(N905="zákl. přenesená",J905,0)</f>
        <v>0</v>
      </c>
      <c r="BH905" s="239">
        <f>IF(N905="sníž. přenesená",J905,0)</f>
        <v>0</v>
      </c>
      <c r="BI905" s="239">
        <f>IF(N905="nulová",J905,0)</f>
        <v>0</v>
      </c>
      <c r="BJ905" s="18" t="s">
        <v>83</v>
      </c>
      <c r="BK905" s="239">
        <f>ROUND(I905*H905,2)</f>
        <v>0</v>
      </c>
      <c r="BL905" s="18" t="s">
        <v>265</v>
      </c>
      <c r="BM905" s="238" t="s">
        <v>994</v>
      </c>
    </row>
    <row r="906" s="13" customFormat="1">
      <c r="A906" s="13"/>
      <c r="B906" s="240"/>
      <c r="C906" s="241"/>
      <c r="D906" s="242" t="s">
        <v>180</v>
      </c>
      <c r="E906" s="243" t="s">
        <v>1</v>
      </c>
      <c r="F906" s="244" t="s">
        <v>995</v>
      </c>
      <c r="G906" s="241"/>
      <c r="H906" s="243" t="s">
        <v>1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50" t="s">
        <v>180</v>
      </c>
      <c r="AU906" s="250" t="s">
        <v>85</v>
      </c>
      <c r="AV906" s="13" t="s">
        <v>83</v>
      </c>
      <c r="AW906" s="13" t="s">
        <v>33</v>
      </c>
      <c r="AX906" s="13" t="s">
        <v>76</v>
      </c>
      <c r="AY906" s="250" t="s">
        <v>172</v>
      </c>
    </row>
    <row r="907" s="13" customFormat="1">
      <c r="A907" s="13"/>
      <c r="B907" s="240"/>
      <c r="C907" s="241"/>
      <c r="D907" s="242" t="s">
        <v>180</v>
      </c>
      <c r="E907" s="243" t="s">
        <v>1</v>
      </c>
      <c r="F907" s="244" t="s">
        <v>996</v>
      </c>
      <c r="G907" s="241"/>
      <c r="H907" s="243" t="s">
        <v>1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50" t="s">
        <v>180</v>
      </c>
      <c r="AU907" s="250" t="s">
        <v>85</v>
      </c>
      <c r="AV907" s="13" t="s">
        <v>83</v>
      </c>
      <c r="AW907" s="13" t="s">
        <v>33</v>
      </c>
      <c r="AX907" s="13" t="s">
        <v>76</v>
      </c>
      <c r="AY907" s="250" t="s">
        <v>172</v>
      </c>
    </row>
    <row r="908" s="14" customFormat="1">
      <c r="A908" s="14"/>
      <c r="B908" s="251"/>
      <c r="C908" s="252"/>
      <c r="D908" s="242" t="s">
        <v>180</v>
      </c>
      <c r="E908" s="253" t="s">
        <v>1</v>
      </c>
      <c r="F908" s="254" t="s">
        <v>997</v>
      </c>
      <c r="G908" s="252"/>
      <c r="H908" s="255">
        <v>30.5</v>
      </c>
      <c r="I908" s="256"/>
      <c r="J908" s="252"/>
      <c r="K908" s="252"/>
      <c r="L908" s="257"/>
      <c r="M908" s="258"/>
      <c r="N908" s="259"/>
      <c r="O908" s="259"/>
      <c r="P908" s="259"/>
      <c r="Q908" s="259"/>
      <c r="R908" s="259"/>
      <c r="S908" s="259"/>
      <c r="T908" s="260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61" t="s">
        <v>180</v>
      </c>
      <c r="AU908" s="261" t="s">
        <v>85</v>
      </c>
      <c r="AV908" s="14" t="s">
        <v>85</v>
      </c>
      <c r="AW908" s="14" t="s">
        <v>33</v>
      </c>
      <c r="AX908" s="14" t="s">
        <v>76</v>
      </c>
      <c r="AY908" s="261" t="s">
        <v>172</v>
      </c>
    </row>
    <row r="909" s="15" customFormat="1">
      <c r="A909" s="15"/>
      <c r="B909" s="262"/>
      <c r="C909" s="263"/>
      <c r="D909" s="242" t="s">
        <v>180</v>
      </c>
      <c r="E909" s="264" t="s">
        <v>1</v>
      </c>
      <c r="F909" s="265" t="s">
        <v>185</v>
      </c>
      <c r="G909" s="263"/>
      <c r="H909" s="266">
        <v>30.5</v>
      </c>
      <c r="I909" s="267"/>
      <c r="J909" s="263"/>
      <c r="K909" s="263"/>
      <c r="L909" s="268"/>
      <c r="M909" s="269"/>
      <c r="N909" s="270"/>
      <c r="O909" s="270"/>
      <c r="P909" s="270"/>
      <c r="Q909" s="270"/>
      <c r="R909" s="270"/>
      <c r="S909" s="270"/>
      <c r="T909" s="271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72" t="s">
        <v>180</v>
      </c>
      <c r="AU909" s="272" t="s">
        <v>85</v>
      </c>
      <c r="AV909" s="15" t="s">
        <v>106</v>
      </c>
      <c r="AW909" s="15" t="s">
        <v>33</v>
      </c>
      <c r="AX909" s="15" t="s">
        <v>83</v>
      </c>
      <c r="AY909" s="272" t="s">
        <v>172</v>
      </c>
    </row>
    <row r="910" s="2" customFormat="1" ht="24.15" customHeight="1">
      <c r="A910" s="39"/>
      <c r="B910" s="40"/>
      <c r="C910" s="227" t="s">
        <v>998</v>
      </c>
      <c r="D910" s="227" t="s">
        <v>174</v>
      </c>
      <c r="E910" s="228" t="s">
        <v>999</v>
      </c>
      <c r="F910" s="229" t="s">
        <v>1000</v>
      </c>
      <c r="G910" s="230" t="s">
        <v>291</v>
      </c>
      <c r="H910" s="231">
        <v>21.890000000000001</v>
      </c>
      <c r="I910" s="232"/>
      <c r="J910" s="233">
        <f>ROUND(I910*H910,2)</f>
        <v>0</v>
      </c>
      <c r="K910" s="229" t="s">
        <v>1</v>
      </c>
      <c r="L910" s="45"/>
      <c r="M910" s="234" t="s">
        <v>1</v>
      </c>
      <c r="N910" s="235" t="s">
        <v>41</v>
      </c>
      <c r="O910" s="92"/>
      <c r="P910" s="236">
        <f>O910*H910</f>
        <v>0</v>
      </c>
      <c r="Q910" s="236">
        <v>0.0022200000000000002</v>
      </c>
      <c r="R910" s="236">
        <f>Q910*H910</f>
        <v>0.048595800000000008</v>
      </c>
      <c r="S910" s="236">
        <v>0</v>
      </c>
      <c r="T910" s="237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38" t="s">
        <v>265</v>
      </c>
      <c r="AT910" s="238" t="s">
        <v>174</v>
      </c>
      <c r="AU910" s="238" t="s">
        <v>85</v>
      </c>
      <c r="AY910" s="18" t="s">
        <v>172</v>
      </c>
      <c r="BE910" s="239">
        <f>IF(N910="základní",J910,0)</f>
        <v>0</v>
      </c>
      <c r="BF910" s="239">
        <f>IF(N910="snížená",J910,0)</f>
        <v>0</v>
      </c>
      <c r="BG910" s="239">
        <f>IF(N910="zákl. přenesená",J910,0)</f>
        <v>0</v>
      </c>
      <c r="BH910" s="239">
        <f>IF(N910="sníž. přenesená",J910,0)</f>
        <v>0</v>
      </c>
      <c r="BI910" s="239">
        <f>IF(N910="nulová",J910,0)</f>
        <v>0</v>
      </c>
      <c r="BJ910" s="18" t="s">
        <v>83</v>
      </c>
      <c r="BK910" s="239">
        <f>ROUND(I910*H910,2)</f>
        <v>0</v>
      </c>
      <c r="BL910" s="18" t="s">
        <v>265</v>
      </c>
      <c r="BM910" s="238" t="s">
        <v>1001</v>
      </c>
    </row>
    <row r="911" s="13" customFormat="1">
      <c r="A911" s="13"/>
      <c r="B911" s="240"/>
      <c r="C911" s="241"/>
      <c r="D911" s="242" t="s">
        <v>180</v>
      </c>
      <c r="E911" s="243" t="s">
        <v>1</v>
      </c>
      <c r="F911" s="244" t="s">
        <v>995</v>
      </c>
      <c r="G911" s="241"/>
      <c r="H911" s="243" t="s">
        <v>1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0" t="s">
        <v>180</v>
      </c>
      <c r="AU911" s="250" t="s">
        <v>85</v>
      </c>
      <c r="AV911" s="13" t="s">
        <v>83</v>
      </c>
      <c r="AW911" s="13" t="s">
        <v>33</v>
      </c>
      <c r="AX911" s="13" t="s">
        <v>76</v>
      </c>
      <c r="AY911" s="250" t="s">
        <v>172</v>
      </c>
    </row>
    <row r="912" s="13" customFormat="1">
      <c r="A912" s="13"/>
      <c r="B912" s="240"/>
      <c r="C912" s="241"/>
      <c r="D912" s="242" t="s">
        <v>180</v>
      </c>
      <c r="E912" s="243" t="s">
        <v>1</v>
      </c>
      <c r="F912" s="244" t="s">
        <v>1002</v>
      </c>
      <c r="G912" s="241"/>
      <c r="H912" s="243" t="s">
        <v>1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50" t="s">
        <v>180</v>
      </c>
      <c r="AU912" s="250" t="s">
        <v>85</v>
      </c>
      <c r="AV912" s="13" t="s">
        <v>83</v>
      </c>
      <c r="AW912" s="13" t="s">
        <v>33</v>
      </c>
      <c r="AX912" s="13" t="s">
        <v>76</v>
      </c>
      <c r="AY912" s="250" t="s">
        <v>172</v>
      </c>
    </row>
    <row r="913" s="14" customFormat="1">
      <c r="A913" s="14"/>
      <c r="B913" s="251"/>
      <c r="C913" s="252"/>
      <c r="D913" s="242" t="s">
        <v>180</v>
      </c>
      <c r="E913" s="253" t="s">
        <v>1</v>
      </c>
      <c r="F913" s="254" t="s">
        <v>1003</v>
      </c>
      <c r="G913" s="252"/>
      <c r="H913" s="255">
        <v>1.8500000000000001</v>
      </c>
      <c r="I913" s="256"/>
      <c r="J913" s="252"/>
      <c r="K913" s="252"/>
      <c r="L913" s="257"/>
      <c r="M913" s="258"/>
      <c r="N913" s="259"/>
      <c r="O913" s="259"/>
      <c r="P913" s="259"/>
      <c r="Q913" s="259"/>
      <c r="R913" s="259"/>
      <c r="S913" s="259"/>
      <c r="T913" s="260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61" t="s">
        <v>180</v>
      </c>
      <c r="AU913" s="261" t="s">
        <v>85</v>
      </c>
      <c r="AV913" s="14" t="s">
        <v>85</v>
      </c>
      <c r="AW913" s="14" t="s">
        <v>33</v>
      </c>
      <c r="AX913" s="14" t="s">
        <v>76</v>
      </c>
      <c r="AY913" s="261" t="s">
        <v>172</v>
      </c>
    </row>
    <row r="914" s="13" customFormat="1">
      <c r="A914" s="13"/>
      <c r="B914" s="240"/>
      <c r="C914" s="241"/>
      <c r="D914" s="242" t="s">
        <v>180</v>
      </c>
      <c r="E914" s="243" t="s">
        <v>1</v>
      </c>
      <c r="F914" s="244" t="s">
        <v>1004</v>
      </c>
      <c r="G914" s="241"/>
      <c r="H914" s="243" t="s">
        <v>1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50" t="s">
        <v>180</v>
      </c>
      <c r="AU914" s="250" t="s">
        <v>85</v>
      </c>
      <c r="AV914" s="13" t="s">
        <v>83</v>
      </c>
      <c r="AW914" s="13" t="s">
        <v>33</v>
      </c>
      <c r="AX914" s="13" t="s">
        <v>76</v>
      </c>
      <c r="AY914" s="250" t="s">
        <v>172</v>
      </c>
    </row>
    <row r="915" s="14" customFormat="1">
      <c r="A915" s="14"/>
      <c r="B915" s="251"/>
      <c r="C915" s="252"/>
      <c r="D915" s="242" t="s">
        <v>180</v>
      </c>
      <c r="E915" s="253" t="s">
        <v>1</v>
      </c>
      <c r="F915" s="254" t="s">
        <v>1005</v>
      </c>
      <c r="G915" s="252"/>
      <c r="H915" s="255">
        <v>1.8</v>
      </c>
      <c r="I915" s="256"/>
      <c r="J915" s="252"/>
      <c r="K915" s="252"/>
      <c r="L915" s="257"/>
      <c r="M915" s="258"/>
      <c r="N915" s="259"/>
      <c r="O915" s="259"/>
      <c r="P915" s="259"/>
      <c r="Q915" s="259"/>
      <c r="R915" s="259"/>
      <c r="S915" s="259"/>
      <c r="T915" s="260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61" t="s">
        <v>180</v>
      </c>
      <c r="AU915" s="261" t="s">
        <v>85</v>
      </c>
      <c r="AV915" s="14" t="s">
        <v>85</v>
      </c>
      <c r="AW915" s="14" t="s">
        <v>33</v>
      </c>
      <c r="AX915" s="14" t="s">
        <v>76</v>
      </c>
      <c r="AY915" s="261" t="s">
        <v>172</v>
      </c>
    </row>
    <row r="916" s="13" customFormat="1">
      <c r="A916" s="13"/>
      <c r="B916" s="240"/>
      <c r="C916" s="241"/>
      <c r="D916" s="242" t="s">
        <v>180</v>
      </c>
      <c r="E916" s="243" t="s">
        <v>1</v>
      </c>
      <c r="F916" s="244" t="s">
        <v>1006</v>
      </c>
      <c r="G916" s="241"/>
      <c r="H916" s="243" t="s">
        <v>1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50" t="s">
        <v>180</v>
      </c>
      <c r="AU916" s="250" t="s">
        <v>85</v>
      </c>
      <c r="AV916" s="13" t="s">
        <v>83</v>
      </c>
      <c r="AW916" s="13" t="s">
        <v>33</v>
      </c>
      <c r="AX916" s="13" t="s">
        <v>76</v>
      </c>
      <c r="AY916" s="250" t="s">
        <v>172</v>
      </c>
    </row>
    <row r="917" s="14" customFormat="1">
      <c r="A917" s="14"/>
      <c r="B917" s="251"/>
      <c r="C917" s="252"/>
      <c r="D917" s="242" t="s">
        <v>180</v>
      </c>
      <c r="E917" s="253" t="s">
        <v>1</v>
      </c>
      <c r="F917" s="254" t="s">
        <v>1007</v>
      </c>
      <c r="G917" s="252"/>
      <c r="H917" s="255">
        <v>1.7250000000000001</v>
      </c>
      <c r="I917" s="256"/>
      <c r="J917" s="252"/>
      <c r="K917" s="252"/>
      <c r="L917" s="257"/>
      <c r="M917" s="258"/>
      <c r="N917" s="259"/>
      <c r="O917" s="259"/>
      <c r="P917" s="259"/>
      <c r="Q917" s="259"/>
      <c r="R917" s="259"/>
      <c r="S917" s="259"/>
      <c r="T917" s="260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61" t="s">
        <v>180</v>
      </c>
      <c r="AU917" s="261" t="s">
        <v>85</v>
      </c>
      <c r="AV917" s="14" t="s">
        <v>85</v>
      </c>
      <c r="AW917" s="14" t="s">
        <v>33</v>
      </c>
      <c r="AX917" s="14" t="s">
        <v>76</v>
      </c>
      <c r="AY917" s="261" t="s">
        <v>172</v>
      </c>
    </row>
    <row r="918" s="13" customFormat="1">
      <c r="A918" s="13"/>
      <c r="B918" s="240"/>
      <c r="C918" s="241"/>
      <c r="D918" s="242" t="s">
        <v>180</v>
      </c>
      <c r="E918" s="243" t="s">
        <v>1</v>
      </c>
      <c r="F918" s="244" t="s">
        <v>1008</v>
      </c>
      <c r="G918" s="241"/>
      <c r="H918" s="243" t="s">
        <v>1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50" t="s">
        <v>180</v>
      </c>
      <c r="AU918" s="250" t="s">
        <v>85</v>
      </c>
      <c r="AV918" s="13" t="s">
        <v>83</v>
      </c>
      <c r="AW918" s="13" t="s">
        <v>33</v>
      </c>
      <c r="AX918" s="13" t="s">
        <v>76</v>
      </c>
      <c r="AY918" s="250" t="s">
        <v>172</v>
      </c>
    </row>
    <row r="919" s="14" customFormat="1">
      <c r="A919" s="14"/>
      <c r="B919" s="251"/>
      <c r="C919" s="252"/>
      <c r="D919" s="242" t="s">
        <v>180</v>
      </c>
      <c r="E919" s="253" t="s">
        <v>1</v>
      </c>
      <c r="F919" s="254" t="s">
        <v>1009</v>
      </c>
      <c r="G919" s="252"/>
      <c r="H919" s="255">
        <v>3.6000000000000001</v>
      </c>
      <c r="I919" s="256"/>
      <c r="J919" s="252"/>
      <c r="K919" s="252"/>
      <c r="L919" s="257"/>
      <c r="M919" s="258"/>
      <c r="N919" s="259"/>
      <c r="O919" s="259"/>
      <c r="P919" s="259"/>
      <c r="Q919" s="259"/>
      <c r="R919" s="259"/>
      <c r="S919" s="259"/>
      <c r="T919" s="260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61" t="s">
        <v>180</v>
      </c>
      <c r="AU919" s="261" t="s">
        <v>85</v>
      </c>
      <c r="AV919" s="14" t="s">
        <v>85</v>
      </c>
      <c r="AW919" s="14" t="s">
        <v>33</v>
      </c>
      <c r="AX919" s="14" t="s">
        <v>76</v>
      </c>
      <c r="AY919" s="261" t="s">
        <v>172</v>
      </c>
    </row>
    <row r="920" s="13" customFormat="1">
      <c r="A920" s="13"/>
      <c r="B920" s="240"/>
      <c r="C920" s="241"/>
      <c r="D920" s="242" t="s">
        <v>180</v>
      </c>
      <c r="E920" s="243" t="s">
        <v>1</v>
      </c>
      <c r="F920" s="244" t="s">
        <v>1010</v>
      </c>
      <c r="G920" s="241"/>
      <c r="H920" s="243" t="s">
        <v>1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50" t="s">
        <v>180</v>
      </c>
      <c r="AU920" s="250" t="s">
        <v>85</v>
      </c>
      <c r="AV920" s="13" t="s">
        <v>83</v>
      </c>
      <c r="AW920" s="13" t="s">
        <v>33</v>
      </c>
      <c r="AX920" s="13" t="s">
        <v>76</v>
      </c>
      <c r="AY920" s="250" t="s">
        <v>172</v>
      </c>
    </row>
    <row r="921" s="14" customFormat="1">
      <c r="A921" s="14"/>
      <c r="B921" s="251"/>
      <c r="C921" s="252"/>
      <c r="D921" s="242" t="s">
        <v>180</v>
      </c>
      <c r="E921" s="253" t="s">
        <v>1</v>
      </c>
      <c r="F921" s="254" t="s">
        <v>1011</v>
      </c>
      <c r="G921" s="252"/>
      <c r="H921" s="255">
        <v>2.3500000000000001</v>
      </c>
      <c r="I921" s="256"/>
      <c r="J921" s="252"/>
      <c r="K921" s="252"/>
      <c r="L921" s="257"/>
      <c r="M921" s="258"/>
      <c r="N921" s="259"/>
      <c r="O921" s="259"/>
      <c r="P921" s="259"/>
      <c r="Q921" s="259"/>
      <c r="R921" s="259"/>
      <c r="S921" s="259"/>
      <c r="T921" s="260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61" t="s">
        <v>180</v>
      </c>
      <c r="AU921" s="261" t="s">
        <v>85</v>
      </c>
      <c r="AV921" s="14" t="s">
        <v>85</v>
      </c>
      <c r="AW921" s="14" t="s">
        <v>33</v>
      </c>
      <c r="AX921" s="14" t="s">
        <v>76</v>
      </c>
      <c r="AY921" s="261" t="s">
        <v>172</v>
      </c>
    </row>
    <row r="922" s="13" customFormat="1">
      <c r="A922" s="13"/>
      <c r="B922" s="240"/>
      <c r="C922" s="241"/>
      <c r="D922" s="242" t="s">
        <v>180</v>
      </c>
      <c r="E922" s="243" t="s">
        <v>1</v>
      </c>
      <c r="F922" s="244" t="s">
        <v>1012</v>
      </c>
      <c r="G922" s="241"/>
      <c r="H922" s="243" t="s">
        <v>1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50" t="s">
        <v>180</v>
      </c>
      <c r="AU922" s="250" t="s">
        <v>85</v>
      </c>
      <c r="AV922" s="13" t="s">
        <v>83</v>
      </c>
      <c r="AW922" s="13" t="s">
        <v>33</v>
      </c>
      <c r="AX922" s="13" t="s">
        <v>76</v>
      </c>
      <c r="AY922" s="250" t="s">
        <v>172</v>
      </c>
    </row>
    <row r="923" s="14" customFormat="1">
      <c r="A923" s="14"/>
      <c r="B923" s="251"/>
      <c r="C923" s="252"/>
      <c r="D923" s="242" t="s">
        <v>180</v>
      </c>
      <c r="E923" s="253" t="s">
        <v>1</v>
      </c>
      <c r="F923" s="254" t="s">
        <v>1013</v>
      </c>
      <c r="G923" s="252"/>
      <c r="H923" s="255">
        <v>2.3999999999999999</v>
      </c>
      <c r="I923" s="256"/>
      <c r="J923" s="252"/>
      <c r="K923" s="252"/>
      <c r="L923" s="257"/>
      <c r="M923" s="258"/>
      <c r="N923" s="259"/>
      <c r="O923" s="259"/>
      <c r="P923" s="259"/>
      <c r="Q923" s="259"/>
      <c r="R923" s="259"/>
      <c r="S923" s="259"/>
      <c r="T923" s="260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61" t="s">
        <v>180</v>
      </c>
      <c r="AU923" s="261" t="s">
        <v>85</v>
      </c>
      <c r="AV923" s="14" t="s">
        <v>85</v>
      </c>
      <c r="AW923" s="14" t="s">
        <v>33</v>
      </c>
      <c r="AX923" s="14" t="s">
        <v>76</v>
      </c>
      <c r="AY923" s="261" t="s">
        <v>172</v>
      </c>
    </row>
    <row r="924" s="13" customFormat="1">
      <c r="A924" s="13"/>
      <c r="B924" s="240"/>
      <c r="C924" s="241"/>
      <c r="D924" s="242" t="s">
        <v>180</v>
      </c>
      <c r="E924" s="243" t="s">
        <v>1</v>
      </c>
      <c r="F924" s="244" t="s">
        <v>1014</v>
      </c>
      <c r="G924" s="241"/>
      <c r="H924" s="243" t="s">
        <v>1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50" t="s">
        <v>180</v>
      </c>
      <c r="AU924" s="250" t="s">
        <v>85</v>
      </c>
      <c r="AV924" s="13" t="s">
        <v>83</v>
      </c>
      <c r="AW924" s="13" t="s">
        <v>33</v>
      </c>
      <c r="AX924" s="13" t="s">
        <v>76</v>
      </c>
      <c r="AY924" s="250" t="s">
        <v>172</v>
      </c>
    </row>
    <row r="925" s="14" customFormat="1">
      <c r="A925" s="14"/>
      <c r="B925" s="251"/>
      <c r="C925" s="252"/>
      <c r="D925" s="242" t="s">
        <v>180</v>
      </c>
      <c r="E925" s="253" t="s">
        <v>1</v>
      </c>
      <c r="F925" s="254" t="s">
        <v>1015</v>
      </c>
      <c r="G925" s="252"/>
      <c r="H925" s="255">
        <v>0.56499999999999995</v>
      </c>
      <c r="I925" s="256"/>
      <c r="J925" s="252"/>
      <c r="K925" s="252"/>
      <c r="L925" s="257"/>
      <c r="M925" s="258"/>
      <c r="N925" s="259"/>
      <c r="O925" s="259"/>
      <c r="P925" s="259"/>
      <c r="Q925" s="259"/>
      <c r="R925" s="259"/>
      <c r="S925" s="259"/>
      <c r="T925" s="260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61" t="s">
        <v>180</v>
      </c>
      <c r="AU925" s="261" t="s">
        <v>85</v>
      </c>
      <c r="AV925" s="14" t="s">
        <v>85</v>
      </c>
      <c r="AW925" s="14" t="s">
        <v>33</v>
      </c>
      <c r="AX925" s="14" t="s">
        <v>76</v>
      </c>
      <c r="AY925" s="261" t="s">
        <v>172</v>
      </c>
    </row>
    <row r="926" s="13" customFormat="1">
      <c r="A926" s="13"/>
      <c r="B926" s="240"/>
      <c r="C926" s="241"/>
      <c r="D926" s="242" t="s">
        <v>180</v>
      </c>
      <c r="E926" s="243" t="s">
        <v>1</v>
      </c>
      <c r="F926" s="244" t="s">
        <v>1016</v>
      </c>
      <c r="G926" s="241"/>
      <c r="H926" s="243" t="s">
        <v>1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50" t="s">
        <v>180</v>
      </c>
      <c r="AU926" s="250" t="s">
        <v>85</v>
      </c>
      <c r="AV926" s="13" t="s">
        <v>83</v>
      </c>
      <c r="AW926" s="13" t="s">
        <v>33</v>
      </c>
      <c r="AX926" s="13" t="s">
        <v>76</v>
      </c>
      <c r="AY926" s="250" t="s">
        <v>172</v>
      </c>
    </row>
    <row r="927" s="14" customFormat="1">
      <c r="A927" s="14"/>
      <c r="B927" s="251"/>
      <c r="C927" s="252"/>
      <c r="D927" s="242" t="s">
        <v>180</v>
      </c>
      <c r="E927" s="253" t="s">
        <v>1</v>
      </c>
      <c r="F927" s="254" t="s">
        <v>1017</v>
      </c>
      <c r="G927" s="252"/>
      <c r="H927" s="255">
        <v>3</v>
      </c>
      <c r="I927" s="256"/>
      <c r="J927" s="252"/>
      <c r="K927" s="252"/>
      <c r="L927" s="257"/>
      <c r="M927" s="258"/>
      <c r="N927" s="259"/>
      <c r="O927" s="259"/>
      <c r="P927" s="259"/>
      <c r="Q927" s="259"/>
      <c r="R927" s="259"/>
      <c r="S927" s="259"/>
      <c r="T927" s="260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61" t="s">
        <v>180</v>
      </c>
      <c r="AU927" s="261" t="s">
        <v>85</v>
      </c>
      <c r="AV927" s="14" t="s">
        <v>85</v>
      </c>
      <c r="AW927" s="14" t="s">
        <v>33</v>
      </c>
      <c r="AX927" s="14" t="s">
        <v>76</v>
      </c>
      <c r="AY927" s="261" t="s">
        <v>172</v>
      </c>
    </row>
    <row r="928" s="13" customFormat="1">
      <c r="A928" s="13"/>
      <c r="B928" s="240"/>
      <c r="C928" s="241"/>
      <c r="D928" s="242" t="s">
        <v>180</v>
      </c>
      <c r="E928" s="243" t="s">
        <v>1</v>
      </c>
      <c r="F928" s="244" t="s">
        <v>1018</v>
      </c>
      <c r="G928" s="241"/>
      <c r="H928" s="243" t="s">
        <v>1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50" t="s">
        <v>180</v>
      </c>
      <c r="AU928" s="250" t="s">
        <v>85</v>
      </c>
      <c r="AV928" s="13" t="s">
        <v>83</v>
      </c>
      <c r="AW928" s="13" t="s">
        <v>33</v>
      </c>
      <c r="AX928" s="13" t="s">
        <v>76</v>
      </c>
      <c r="AY928" s="250" t="s">
        <v>172</v>
      </c>
    </row>
    <row r="929" s="14" customFormat="1">
      <c r="A929" s="14"/>
      <c r="B929" s="251"/>
      <c r="C929" s="252"/>
      <c r="D929" s="242" t="s">
        <v>180</v>
      </c>
      <c r="E929" s="253" t="s">
        <v>1</v>
      </c>
      <c r="F929" s="254" t="s">
        <v>1019</v>
      </c>
      <c r="G929" s="252"/>
      <c r="H929" s="255">
        <v>1.1000000000000001</v>
      </c>
      <c r="I929" s="256"/>
      <c r="J929" s="252"/>
      <c r="K929" s="252"/>
      <c r="L929" s="257"/>
      <c r="M929" s="258"/>
      <c r="N929" s="259"/>
      <c r="O929" s="259"/>
      <c r="P929" s="259"/>
      <c r="Q929" s="259"/>
      <c r="R929" s="259"/>
      <c r="S929" s="259"/>
      <c r="T929" s="260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61" t="s">
        <v>180</v>
      </c>
      <c r="AU929" s="261" t="s">
        <v>85</v>
      </c>
      <c r="AV929" s="14" t="s">
        <v>85</v>
      </c>
      <c r="AW929" s="14" t="s">
        <v>33</v>
      </c>
      <c r="AX929" s="14" t="s">
        <v>76</v>
      </c>
      <c r="AY929" s="261" t="s">
        <v>172</v>
      </c>
    </row>
    <row r="930" s="13" customFormat="1">
      <c r="A930" s="13"/>
      <c r="B930" s="240"/>
      <c r="C930" s="241"/>
      <c r="D930" s="242" t="s">
        <v>180</v>
      </c>
      <c r="E930" s="243" t="s">
        <v>1</v>
      </c>
      <c r="F930" s="244" t="s">
        <v>1020</v>
      </c>
      <c r="G930" s="241"/>
      <c r="H930" s="243" t="s">
        <v>1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50" t="s">
        <v>180</v>
      </c>
      <c r="AU930" s="250" t="s">
        <v>85</v>
      </c>
      <c r="AV930" s="13" t="s">
        <v>83</v>
      </c>
      <c r="AW930" s="13" t="s">
        <v>33</v>
      </c>
      <c r="AX930" s="13" t="s">
        <v>76</v>
      </c>
      <c r="AY930" s="250" t="s">
        <v>172</v>
      </c>
    </row>
    <row r="931" s="14" customFormat="1">
      <c r="A931" s="14"/>
      <c r="B931" s="251"/>
      <c r="C931" s="252"/>
      <c r="D931" s="242" t="s">
        <v>180</v>
      </c>
      <c r="E931" s="253" t="s">
        <v>1</v>
      </c>
      <c r="F931" s="254" t="s">
        <v>1021</v>
      </c>
      <c r="G931" s="252"/>
      <c r="H931" s="255">
        <v>3.5</v>
      </c>
      <c r="I931" s="256"/>
      <c r="J931" s="252"/>
      <c r="K931" s="252"/>
      <c r="L931" s="257"/>
      <c r="M931" s="258"/>
      <c r="N931" s="259"/>
      <c r="O931" s="259"/>
      <c r="P931" s="259"/>
      <c r="Q931" s="259"/>
      <c r="R931" s="259"/>
      <c r="S931" s="259"/>
      <c r="T931" s="260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61" t="s">
        <v>180</v>
      </c>
      <c r="AU931" s="261" t="s">
        <v>85</v>
      </c>
      <c r="AV931" s="14" t="s">
        <v>85</v>
      </c>
      <c r="AW931" s="14" t="s">
        <v>33</v>
      </c>
      <c r="AX931" s="14" t="s">
        <v>76</v>
      </c>
      <c r="AY931" s="261" t="s">
        <v>172</v>
      </c>
    </row>
    <row r="932" s="15" customFormat="1">
      <c r="A932" s="15"/>
      <c r="B932" s="262"/>
      <c r="C932" s="263"/>
      <c r="D932" s="242" t="s">
        <v>180</v>
      </c>
      <c r="E932" s="264" t="s">
        <v>1</v>
      </c>
      <c r="F932" s="265" t="s">
        <v>185</v>
      </c>
      <c r="G932" s="263"/>
      <c r="H932" s="266">
        <v>21.890000000000001</v>
      </c>
      <c r="I932" s="267"/>
      <c r="J932" s="263"/>
      <c r="K932" s="263"/>
      <c r="L932" s="268"/>
      <c r="M932" s="269"/>
      <c r="N932" s="270"/>
      <c r="O932" s="270"/>
      <c r="P932" s="270"/>
      <c r="Q932" s="270"/>
      <c r="R932" s="270"/>
      <c r="S932" s="270"/>
      <c r="T932" s="271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72" t="s">
        <v>180</v>
      </c>
      <c r="AU932" s="272" t="s">
        <v>85</v>
      </c>
      <c r="AV932" s="15" t="s">
        <v>106</v>
      </c>
      <c r="AW932" s="15" t="s">
        <v>33</v>
      </c>
      <c r="AX932" s="15" t="s">
        <v>83</v>
      </c>
      <c r="AY932" s="272" t="s">
        <v>172</v>
      </c>
    </row>
    <row r="933" s="2" customFormat="1" ht="24.15" customHeight="1">
      <c r="A933" s="39"/>
      <c r="B933" s="40"/>
      <c r="C933" s="227" t="s">
        <v>1022</v>
      </c>
      <c r="D933" s="227" t="s">
        <v>174</v>
      </c>
      <c r="E933" s="228" t="s">
        <v>1023</v>
      </c>
      <c r="F933" s="229" t="s">
        <v>1024</v>
      </c>
      <c r="G933" s="230" t="s">
        <v>291</v>
      </c>
      <c r="H933" s="231">
        <v>4.2999999999999998</v>
      </c>
      <c r="I933" s="232"/>
      <c r="J933" s="233">
        <f>ROUND(I933*H933,2)</f>
        <v>0</v>
      </c>
      <c r="K933" s="229" t="s">
        <v>1</v>
      </c>
      <c r="L933" s="45"/>
      <c r="M933" s="234" t="s">
        <v>1</v>
      </c>
      <c r="N933" s="235" t="s">
        <v>41</v>
      </c>
      <c r="O933" s="92"/>
      <c r="P933" s="236">
        <f>O933*H933</f>
        <v>0</v>
      </c>
      <c r="Q933" s="236">
        <v>0.0029099999999999998</v>
      </c>
      <c r="R933" s="236">
        <f>Q933*H933</f>
        <v>0.012512999999999998</v>
      </c>
      <c r="S933" s="236">
        <v>0</v>
      </c>
      <c r="T933" s="237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8" t="s">
        <v>265</v>
      </c>
      <c r="AT933" s="238" t="s">
        <v>174</v>
      </c>
      <c r="AU933" s="238" t="s">
        <v>85</v>
      </c>
      <c r="AY933" s="18" t="s">
        <v>172</v>
      </c>
      <c r="BE933" s="239">
        <f>IF(N933="základní",J933,0)</f>
        <v>0</v>
      </c>
      <c r="BF933" s="239">
        <f>IF(N933="snížená",J933,0)</f>
        <v>0</v>
      </c>
      <c r="BG933" s="239">
        <f>IF(N933="zákl. přenesená",J933,0)</f>
        <v>0</v>
      </c>
      <c r="BH933" s="239">
        <f>IF(N933="sníž. přenesená",J933,0)</f>
        <v>0</v>
      </c>
      <c r="BI933" s="239">
        <f>IF(N933="nulová",J933,0)</f>
        <v>0</v>
      </c>
      <c r="BJ933" s="18" t="s">
        <v>83</v>
      </c>
      <c r="BK933" s="239">
        <f>ROUND(I933*H933,2)</f>
        <v>0</v>
      </c>
      <c r="BL933" s="18" t="s">
        <v>265</v>
      </c>
      <c r="BM933" s="238" t="s">
        <v>1025</v>
      </c>
    </row>
    <row r="934" s="13" customFormat="1">
      <c r="A934" s="13"/>
      <c r="B934" s="240"/>
      <c r="C934" s="241"/>
      <c r="D934" s="242" t="s">
        <v>180</v>
      </c>
      <c r="E934" s="243" t="s">
        <v>1</v>
      </c>
      <c r="F934" s="244" t="s">
        <v>995</v>
      </c>
      <c r="G934" s="241"/>
      <c r="H934" s="243" t="s">
        <v>1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50" t="s">
        <v>180</v>
      </c>
      <c r="AU934" s="250" t="s">
        <v>85</v>
      </c>
      <c r="AV934" s="13" t="s">
        <v>83</v>
      </c>
      <c r="AW934" s="13" t="s">
        <v>33</v>
      </c>
      <c r="AX934" s="13" t="s">
        <v>76</v>
      </c>
      <c r="AY934" s="250" t="s">
        <v>172</v>
      </c>
    </row>
    <row r="935" s="13" customFormat="1">
      <c r="A935" s="13"/>
      <c r="B935" s="240"/>
      <c r="C935" s="241"/>
      <c r="D935" s="242" t="s">
        <v>180</v>
      </c>
      <c r="E935" s="243" t="s">
        <v>1</v>
      </c>
      <c r="F935" s="244" t="s">
        <v>1026</v>
      </c>
      <c r="G935" s="241"/>
      <c r="H935" s="243" t="s">
        <v>1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0" t="s">
        <v>180</v>
      </c>
      <c r="AU935" s="250" t="s">
        <v>85</v>
      </c>
      <c r="AV935" s="13" t="s">
        <v>83</v>
      </c>
      <c r="AW935" s="13" t="s">
        <v>33</v>
      </c>
      <c r="AX935" s="13" t="s">
        <v>76</v>
      </c>
      <c r="AY935" s="250" t="s">
        <v>172</v>
      </c>
    </row>
    <row r="936" s="14" customFormat="1">
      <c r="A936" s="14"/>
      <c r="B936" s="251"/>
      <c r="C936" s="252"/>
      <c r="D936" s="242" t="s">
        <v>180</v>
      </c>
      <c r="E936" s="253" t="s">
        <v>1</v>
      </c>
      <c r="F936" s="254" t="s">
        <v>1027</v>
      </c>
      <c r="G936" s="252"/>
      <c r="H936" s="255">
        <v>3.6800000000000002</v>
      </c>
      <c r="I936" s="256"/>
      <c r="J936" s="252"/>
      <c r="K936" s="252"/>
      <c r="L936" s="257"/>
      <c r="M936" s="258"/>
      <c r="N936" s="259"/>
      <c r="O936" s="259"/>
      <c r="P936" s="259"/>
      <c r="Q936" s="259"/>
      <c r="R936" s="259"/>
      <c r="S936" s="259"/>
      <c r="T936" s="260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61" t="s">
        <v>180</v>
      </c>
      <c r="AU936" s="261" t="s">
        <v>85</v>
      </c>
      <c r="AV936" s="14" t="s">
        <v>85</v>
      </c>
      <c r="AW936" s="14" t="s">
        <v>33</v>
      </c>
      <c r="AX936" s="14" t="s">
        <v>76</v>
      </c>
      <c r="AY936" s="261" t="s">
        <v>172</v>
      </c>
    </row>
    <row r="937" s="13" customFormat="1">
      <c r="A937" s="13"/>
      <c r="B937" s="240"/>
      <c r="C937" s="241"/>
      <c r="D937" s="242" t="s">
        <v>180</v>
      </c>
      <c r="E937" s="243" t="s">
        <v>1</v>
      </c>
      <c r="F937" s="244" t="s">
        <v>1028</v>
      </c>
      <c r="G937" s="241"/>
      <c r="H937" s="243" t="s">
        <v>1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0" t="s">
        <v>180</v>
      </c>
      <c r="AU937" s="250" t="s">
        <v>85</v>
      </c>
      <c r="AV937" s="13" t="s">
        <v>83</v>
      </c>
      <c r="AW937" s="13" t="s">
        <v>33</v>
      </c>
      <c r="AX937" s="13" t="s">
        <v>76</v>
      </c>
      <c r="AY937" s="250" t="s">
        <v>172</v>
      </c>
    </row>
    <row r="938" s="14" customFormat="1">
      <c r="A938" s="14"/>
      <c r="B938" s="251"/>
      <c r="C938" s="252"/>
      <c r="D938" s="242" t="s">
        <v>180</v>
      </c>
      <c r="E938" s="253" t="s">
        <v>1</v>
      </c>
      <c r="F938" s="254" t="s">
        <v>1029</v>
      </c>
      <c r="G938" s="252"/>
      <c r="H938" s="255">
        <v>0.62</v>
      </c>
      <c r="I938" s="256"/>
      <c r="J938" s="252"/>
      <c r="K938" s="252"/>
      <c r="L938" s="257"/>
      <c r="M938" s="258"/>
      <c r="N938" s="259"/>
      <c r="O938" s="259"/>
      <c r="P938" s="259"/>
      <c r="Q938" s="259"/>
      <c r="R938" s="259"/>
      <c r="S938" s="259"/>
      <c r="T938" s="260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61" t="s">
        <v>180</v>
      </c>
      <c r="AU938" s="261" t="s">
        <v>85</v>
      </c>
      <c r="AV938" s="14" t="s">
        <v>85</v>
      </c>
      <c r="AW938" s="14" t="s">
        <v>33</v>
      </c>
      <c r="AX938" s="14" t="s">
        <v>76</v>
      </c>
      <c r="AY938" s="261" t="s">
        <v>172</v>
      </c>
    </row>
    <row r="939" s="15" customFormat="1">
      <c r="A939" s="15"/>
      <c r="B939" s="262"/>
      <c r="C939" s="263"/>
      <c r="D939" s="242" t="s">
        <v>180</v>
      </c>
      <c r="E939" s="264" t="s">
        <v>1</v>
      </c>
      <c r="F939" s="265" t="s">
        <v>185</v>
      </c>
      <c r="G939" s="263"/>
      <c r="H939" s="266">
        <v>4.2999999999999998</v>
      </c>
      <c r="I939" s="267"/>
      <c r="J939" s="263"/>
      <c r="K939" s="263"/>
      <c r="L939" s="268"/>
      <c r="M939" s="269"/>
      <c r="N939" s="270"/>
      <c r="O939" s="270"/>
      <c r="P939" s="270"/>
      <c r="Q939" s="270"/>
      <c r="R939" s="270"/>
      <c r="S939" s="270"/>
      <c r="T939" s="271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72" t="s">
        <v>180</v>
      </c>
      <c r="AU939" s="272" t="s">
        <v>85</v>
      </c>
      <c r="AV939" s="15" t="s">
        <v>106</v>
      </c>
      <c r="AW939" s="15" t="s">
        <v>33</v>
      </c>
      <c r="AX939" s="15" t="s">
        <v>83</v>
      </c>
      <c r="AY939" s="272" t="s">
        <v>172</v>
      </c>
    </row>
    <row r="940" s="2" customFormat="1" ht="24.15" customHeight="1">
      <c r="A940" s="39"/>
      <c r="B940" s="40"/>
      <c r="C940" s="227" t="s">
        <v>1030</v>
      </c>
      <c r="D940" s="227" t="s">
        <v>174</v>
      </c>
      <c r="E940" s="228" t="s">
        <v>1031</v>
      </c>
      <c r="F940" s="229" t="s">
        <v>1032</v>
      </c>
      <c r="G940" s="230" t="s">
        <v>229</v>
      </c>
      <c r="H940" s="231">
        <v>0.129</v>
      </c>
      <c r="I940" s="232"/>
      <c r="J940" s="233">
        <f>ROUND(I940*H940,2)</f>
        <v>0</v>
      </c>
      <c r="K940" s="229" t="s">
        <v>178</v>
      </c>
      <c r="L940" s="45"/>
      <c r="M940" s="234" t="s">
        <v>1</v>
      </c>
      <c r="N940" s="235" t="s">
        <v>41</v>
      </c>
      <c r="O940" s="92"/>
      <c r="P940" s="236">
        <f>O940*H940</f>
        <v>0</v>
      </c>
      <c r="Q940" s="236">
        <v>0</v>
      </c>
      <c r="R940" s="236">
        <f>Q940*H940</f>
        <v>0</v>
      </c>
      <c r="S940" s="236">
        <v>0</v>
      </c>
      <c r="T940" s="237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38" t="s">
        <v>265</v>
      </c>
      <c r="AT940" s="238" t="s">
        <v>174</v>
      </c>
      <c r="AU940" s="238" t="s">
        <v>85</v>
      </c>
      <c r="AY940" s="18" t="s">
        <v>172</v>
      </c>
      <c r="BE940" s="239">
        <f>IF(N940="základní",J940,0)</f>
        <v>0</v>
      </c>
      <c r="BF940" s="239">
        <f>IF(N940="snížená",J940,0)</f>
        <v>0</v>
      </c>
      <c r="BG940" s="239">
        <f>IF(N940="zákl. přenesená",J940,0)</f>
        <v>0</v>
      </c>
      <c r="BH940" s="239">
        <f>IF(N940="sníž. přenesená",J940,0)</f>
        <v>0</v>
      </c>
      <c r="BI940" s="239">
        <f>IF(N940="nulová",J940,0)</f>
        <v>0</v>
      </c>
      <c r="BJ940" s="18" t="s">
        <v>83</v>
      </c>
      <c r="BK940" s="239">
        <f>ROUND(I940*H940,2)</f>
        <v>0</v>
      </c>
      <c r="BL940" s="18" t="s">
        <v>265</v>
      </c>
      <c r="BM940" s="238" t="s">
        <v>1033</v>
      </c>
    </row>
    <row r="941" s="12" customFormat="1" ht="22.8" customHeight="1">
      <c r="A941" s="12"/>
      <c r="B941" s="211"/>
      <c r="C941" s="212"/>
      <c r="D941" s="213" t="s">
        <v>75</v>
      </c>
      <c r="E941" s="225" t="s">
        <v>1034</v>
      </c>
      <c r="F941" s="225" t="s">
        <v>1035</v>
      </c>
      <c r="G941" s="212"/>
      <c r="H941" s="212"/>
      <c r="I941" s="215"/>
      <c r="J941" s="226">
        <f>BK941</f>
        <v>0</v>
      </c>
      <c r="K941" s="212"/>
      <c r="L941" s="217"/>
      <c r="M941" s="218"/>
      <c r="N941" s="219"/>
      <c r="O941" s="219"/>
      <c r="P941" s="220">
        <f>SUM(P942:P987)</f>
        <v>0</v>
      </c>
      <c r="Q941" s="219"/>
      <c r="R941" s="220">
        <f>SUM(R942:R987)</f>
        <v>0.0008600000000000002</v>
      </c>
      <c r="S941" s="219"/>
      <c r="T941" s="221">
        <f>SUM(T942:T987)</f>
        <v>0</v>
      </c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R941" s="222" t="s">
        <v>85</v>
      </c>
      <c r="AT941" s="223" t="s">
        <v>75</v>
      </c>
      <c r="AU941" s="223" t="s">
        <v>83</v>
      </c>
      <c r="AY941" s="222" t="s">
        <v>172</v>
      </c>
      <c r="BK941" s="224">
        <f>SUM(BK942:BK987)</f>
        <v>0</v>
      </c>
    </row>
    <row r="942" s="2" customFormat="1" ht="24.15" customHeight="1">
      <c r="A942" s="39"/>
      <c r="B942" s="40"/>
      <c r="C942" s="227" t="s">
        <v>1036</v>
      </c>
      <c r="D942" s="227" t="s">
        <v>174</v>
      </c>
      <c r="E942" s="228" t="s">
        <v>1037</v>
      </c>
      <c r="F942" s="229" t="s">
        <v>1038</v>
      </c>
      <c r="G942" s="230" t="s">
        <v>301</v>
      </c>
      <c r="H942" s="231">
        <v>2</v>
      </c>
      <c r="I942" s="232"/>
      <c r="J942" s="233">
        <f>ROUND(I942*H942,2)</f>
        <v>0</v>
      </c>
      <c r="K942" s="229" t="s">
        <v>1</v>
      </c>
      <c r="L942" s="45"/>
      <c r="M942" s="234" t="s">
        <v>1</v>
      </c>
      <c r="N942" s="235" t="s">
        <v>41</v>
      </c>
      <c r="O942" s="92"/>
      <c r="P942" s="236">
        <f>O942*H942</f>
        <v>0</v>
      </c>
      <c r="Q942" s="236">
        <v>0</v>
      </c>
      <c r="R942" s="236">
        <f>Q942*H942</f>
        <v>0</v>
      </c>
      <c r="S942" s="236">
        <v>0</v>
      </c>
      <c r="T942" s="237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8" t="s">
        <v>265</v>
      </c>
      <c r="AT942" s="238" t="s">
        <v>174</v>
      </c>
      <c r="AU942" s="238" t="s">
        <v>85</v>
      </c>
      <c r="AY942" s="18" t="s">
        <v>172</v>
      </c>
      <c r="BE942" s="239">
        <f>IF(N942="základní",J942,0)</f>
        <v>0</v>
      </c>
      <c r="BF942" s="239">
        <f>IF(N942="snížená",J942,0)</f>
        <v>0</v>
      </c>
      <c r="BG942" s="239">
        <f>IF(N942="zákl. přenesená",J942,0)</f>
        <v>0</v>
      </c>
      <c r="BH942" s="239">
        <f>IF(N942="sníž. přenesená",J942,0)</f>
        <v>0</v>
      </c>
      <c r="BI942" s="239">
        <f>IF(N942="nulová",J942,0)</f>
        <v>0</v>
      </c>
      <c r="BJ942" s="18" t="s">
        <v>83</v>
      </c>
      <c r="BK942" s="239">
        <f>ROUND(I942*H942,2)</f>
        <v>0</v>
      </c>
      <c r="BL942" s="18" t="s">
        <v>265</v>
      </c>
      <c r="BM942" s="238" t="s">
        <v>1039</v>
      </c>
    </row>
    <row r="943" s="13" customFormat="1">
      <c r="A943" s="13"/>
      <c r="B943" s="240"/>
      <c r="C943" s="241"/>
      <c r="D943" s="242" t="s">
        <v>180</v>
      </c>
      <c r="E943" s="243" t="s">
        <v>1</v>
      </c>
      <c r="F943" s="244" t="s">
        <v>1040</v>
      </c>
      <c r="G943" s="241"/>
      <c r="H943" s="243" t="s">
        <v>1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0" t="s">
        <v>180</v>
      </c>
      <c r="AU943" s="250" t="s">
        <v>85</v>
      </c>
      <c r="AV943" s="13" t="s">
        <v>83</v>
      </c>
      <c r="AW943" s="13" t="s">
        <v>33</v>
      </c>
      <c r="AX943" s="13" t="s">
        <v>76</v>
      </c>
      <c r="AY943" s="250" t="s">
        <v>172</v>
      </c>
    </row>
    <row r="944" s="14" customFormat="1">
      <c r="A944" s="14"/>
      <c r="B944" s="251"/>
      <c r="C944" s="252"/>
      <c r="D944" s="242" t="s">
        <v>180</v>
      </c>
      <c r="E944" s="253" t="s">
        <v>1</v>
      </c>
      <c r="F944" s="254" t="s">
        <v>85</v>
      </c>
      <c r="G944" s="252"/>
      <c r="H944" s="255">
        <v>2</v>
      </c>
      <c r="I944" s="256"/>
      <c r="J944" s="252"/>
      <c r="K944" s="252"/>
      <c r="L944" s="257"/>
      <c r="M944" s="258"/>
      <c r="N944" s="259"/>
      <c r="O944" s="259"/>
      <c r="P944" s="259"/>
      <c r="Q944" s="259"/>
      <c r="R944" s="259"/>
      <c r="S944" s="259"/>
      <c r="T944" s="260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61" t="s">
        <v>180</v>
      </c>
      <c r="AU944" s="261" t="s">
        <v>85</v>
      </c>
      <c r="AV944" s="14" t="s">
        <v>85</v>
      </c>
      <c r="AW944" s="14" t="s">
        <v>33</v>
      </c>
      <c r="AX944" s="14" t="s">
        <v>83</v>
      </c>
      <c r="AY944" s="261" t="s">
        <v>172</v>
      </c>
    </row>
    <row r="945" s="2" customFormat="1" ht="37.8" customHeight="1">
      <c r="A945" s="39"/>
      <c r="B945" s="40"/>
      <c r="C945" s="227" t="s">
        <v>1041</v>
      </c>
      <c r="D945" s="227" t="s">
        <v>174</v>
      </c>
      <c r="E945" s="228" t="s">
        <v>1042</v>
      </c>
      <c r="F945" s="229" t="s">
        <v>1043</v>
      </c>
      <c r="G945" s="230" t="s">
        <v>1044</v>
      </c>
      <c r="H945" s="294"/>
      <c r="I945" s="232"/>
      <c r="J945" s="233">
        <f>ROUND(I945*H945,2)</f>
        <v>0</v>
      </c>
      <c r="K945" s="229" t="s">
        <v>178</v>
      </c>
      <c r="L945" s="45"/>
      <c r="M945" s="234" t="s">
        <v>1</v>
      </c>
      <c r="N945" s="235" t="s">
        <v>41</v>
      </c>
      <c r="O945" s="92"/>
      <c r="P945" s="236">
        <f>O945*H945</f>
        <v>0</v>
      </c>
      <c r="Q945" s="236">
        <v>0</v>
      </c>
      <c r="R945" s="236">
        <f>Q945*H945</f>
        <v>0</v>
      </c>
      <c r="S945" s="236">
        <v>0</v>
      </c>
      <c r="T945" s="237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38" t="s">
        <v>265</v>
      </c>
      <c r="AT945" s="238" t="s">
        <v>174</v>
      </c>
      <c r="AU945" s="238" t="s">
        <v>85</v>
      </c>
      <c r="AY945" s="18" t="s">
        <v>172</v>
      </c>
      <c r="BE945" s="239">
        <f>IF(N945="základní",J945,0)</f>
        <v>0</v>
      </c>
      <c r="BF945" s="239">
        <f>IF(N945="snížená",J945,0)</f>
        <v>0</v>
      </c>
      <c r="BG945" s="239">
        <f>IF(N945="zákl. přenesená",J945,0)</f>
        <v>0</v>
      </c>
      <c r="BH945" s="239">
        <f>IF(N945="sníž. přenesená",J945,0)</f>
        <v>0</v>
      </c>
      <c r="BI945" s="239">
        <f>IF(N945="nulová",J945,0)</f>
        <v>0</v>
      </c>
      <c r="BJ945" s="18" t="s">
        <v>83</v>
      </c>
      <c r="BK945" s="239">
        <f>ROUND(I945*H945,2)</f>
        <v>0</v>
      </c>
      <c r="BL945" s="18" t="s">
        <v>265</v>
      </c>
      <c r="BM945" s="238" t="s">
        <v>1045</v>
      </c>
    </row>
    <row r="946" s="2" customFormat="1" ht="24.15" customHeight="1">
      <c r="A946" s="39"/>
      <c r="B946" s="40"/>
      <c r="C946" s="227" t="s">
        <v>1046</v>
      </c>
      <c r="D946" s="227" t="s">
        <v>174</v>
      </c>
      <c r="E946" s="228" t="s">
        <v>1047</v>
      </c>
      <c r="F946" s="229" t="s">
        <v>1048</v>
      </c>
      <c r="G946" s="230" t="s">
        <v>1049</v>
      </c>
      <c r="H946" s="231">
        <v>3</v>
      </c>
      <c r="I946" s="232"/>
      <c r="J946" s="233">
        <f>ROUND(I946*H946,2)</f>
        <v>0</v>
      </c>
      <c r="K946" s="229" t="s">
        <v>1</v>
      </c>
      <c r="L946" s="45"/>
      <c r="M946" s="234" t="s">
        <v>1</v>
      </c>
      <c r="N946" s="235" t="s">
        <v>41</v>
      </c>
      <c r="O946" s="92"/>
      <c r="P946" s="236">
        <f>O946*H946</f>
        <v>0</v>
      </c>
      <c r="Q946" s="236">
        <v>2.0000000000000002E-05</v>
      </c>
      <c r="R946" s="236">
        <f>Q946*H946</f>
        <v>6.0000000000000008E-05</v>
      </c>
      <c r="S946" s="236">
        <v>0</v>
      </c>
      <c r="T946" s="237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38" t="s">
        <v>265</v>
      </c>
      <c r="AT946" s="238" t="s">
        <v>174</v>
      </c>
      <c r="AU946" s="238" t="s">
        <v>85</v>
      </c>
      <c r="AY946" s="18" t="s">
        <v>172</v>
      </c>
      <c r="BE946" s="239">
        <f>IF(N946="základní",J946,0)</f>
        <v>0</v>
      </c>
      <c r="BF946" s="239">
        <f>IF(N946="snížená",J946,0)</f>
        <v>0</v>
      </c>
      <c r="BG946" s="239">
        <f>IF(N946="zákl. přenesená",J946,0)</f>
        <v>0</v>
      </c>
      <c r="BH946" s="239">
        <f>IF(N946="sníž. přenesená",J946,0)</f>
        <v>0</v>
      </c>
      <c r="BI946" s="239">
        <f>IF(N946="nulová",J946,0)</f>
        <v>0</v>
      </c>
      <c r="BJ946" s="18" t="s">
        <v>83</v>
      </c>
      <c r="BK946" s="239">
        <f>ROUND(I946*H946,2)</f>
        <v>0</v>
      </c>
      <c r="BL946" s="18" t="s">
        <v>265</v>
      </c>
      <c r="BM946" s="238" t="s">
        <v>1050</v>
      </c>
    </row>
    <row r="947" s="14" customFormat="1">
      <c r="A947" s="14"/>
      <c r="B947" s="251"/>
      <c r="C947" s="252"/>
      <c r="D947" s="242" t="s">
        <v>180</v>
      </c>
      <c r="E947" s="253" t="s">
        <v>1</v>
      </c>
      <c r="F947" s="254" t="s">
        <v>101</v>
      </c>
      <c r="G947" s="252"/>
      <c r="H947" s="255">
        <v>3</v>
      </c>
      <c r="I947" s="256"/>
      <c r="J947" s="252"/>
      <c r="K947" s="252"/>
      <c r="L947" s="257"/>
      <c r="M947" s="258"/>
      <c r="N947" s="259"/>
      <c r="O947" s="259"/>
      <c r="P947" s="259"/>
      <c r="Q947" s="259"/>
      <c r="R947" s="259"/>
      <c r="S947" s="259"/>
      <c r="T947" s="260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61" t="s">
        <v>180</v>
      </c>
      <c r="AU947" s="261" t="s">
        <v>85</v>
      </c>
      <c r="AV947" s="14" t="s">
        <v>85</v>
      </c>
      <c r="AW947" s="14" t="s">
        <v>33</v>
      </c>
      <c r="AX947" s="14" t="s">
        <v>83</v>
      </c>
      <c r="AY947" s="261" t="s">
        <v>172</v>
      </c>
    </row>
    <row r="948" s="2" customFormat="1" ht="24.15" customHeight="1">
      <c r="A948" s="39"/>
      <c r="B948" s="40"/>
      <c r="C948" s="227" t="s">
        <v>1051</v>
      </c>
      <c r="D948" s="227" t="s">
        <v>174</v>
      </c>
      <c r="E948" s="228" t="s">
        <v>1052</v>
      </c>
      <c r="F948" s="229" t="s">
        <v>1048</v>
      </c>
      <c r="G948" s="230" t="s">
        <v>1049</v>
      </c>
      <c r="H948" s="231">
        <v>2</v>
      </c>
      <c r="I948" s="232"/>
      <c r="J948" s="233">
        <f>ROUND(I948*H948,2)</f>
        <v>0</v>
      </c>
      <c r="K948" s="229" t="s">
        <v>1</v>
      </c>
      <c r="L948" s="45"/>
      <c r="M948" s="234" t="s">
        <v>1</v>
      </c>
      <c r="N948" s="235" t="s">
        <v>41</v>
      </c>
      <c r="O948" s="92"/>
      <c r="P948" s="236">
        <f>O948*H948</f>
        <v>0</v>
      </c>
      <c r="Q948" s="236">
        <v>2.0000000000000002E-05</v>
      </c>
      <c r="R948" s="236">
        <f>Q948*H948</f>
        <v>4.0000000000000003E-05</v>
      </c>
      <c r="S948" s="236">
        <v>0</v>
      </c>
      <c r="T948" s="237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8" t="s">
        <v>265</v>
      </c>
      <c r="AT948" s="238" t="s">
        <v>174</v>
      </c>
      <c r="AU948" s="238" t="s">
        <v>85</v>
      </c>
      <c r="AY948" s="18" t="s">
        <v>172</v>
      </c>
      <c r="BE948" s="239">
        <f>IF(N948="základní",J948,0)</f>
        <v>0</v>
      </c>
      <c r="BF948" s="239">
        <f>IF(N948="snížená",J948,0)</f>
        <v>0</v>
      </c>
      <c r="BG948" s="239">
        <f>IF(N948="zákl. přenesená",J948,0)</f>
        <v>0</v>
      </c>
      <c r="BH948" s="239">
        <f>IF(N948="sníž. přenesená",J948,0)</f>
        <v>0</v>
      </c>
      <c r="BI948" s="239">
        <f>IF(N948="nulová",J948,0)</f>
        <v>0</v>
      </c>
      <c r="BJ948" s="18" t="s">
        <v>83</v>
      </c>
      <c r="BK948" s="239">
        <f>ROUND(I948*H948,2)</f>
        <v>0</v>
      </c>
      <c r="BL948" s="18" t="s">
        <v>265</v>
      </c>
      <c r="BM948" s="238" t="s">
        <v>1053</v>
      </c>
    </row>
    <row r="949" s="14" customFormat="1">
      <c r="A949" s="14"/>
      <c r="B949" s="251"/>
      <c r="C949" s="252"/>
      <c r="D949" s="242" t="s">
        <v>180</v>
      </c>
      <c r="E949" s="253" t="s">
        <v>1</v>
      </c>
      <c r="F949" s="254" t="s">
        <v>85</v>
      </c>
      <c r="G949" s="252"/>
      <c r="H949" s="255">
        <v>2</v>
      </c>
      <c r="I949" s="256"/>
      <c r="J949" s="252"/>
      <c r="K949" s="252"/>
      <c r="L949" s="257"/>
      <c r="M949" s="258"/>
      <c r="N949" s="259"/>
      <c r="O949" s="259"/>
      <c r="P949" s="259"/>
      <c r="Q949" s="259"/>
      <c r="R949" s="259"/>
      <c r="S949" s="259"/>
      <c r="T949" s="260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61" t="s">
        <v>180</v>
      </c>
      <c r="AU949" s="261" t="s">
        <v>85</v>
      </c>
      <c r="AV949" s="14" t="s">
        <v>85</v>
      </c>
      <c r="AW949" s="14" t="s">
        <v>33</v>
      </c>
      <c r="AX949" s="14" t="s">
        <v>83</v>
      </c>
      <c r="AY949" s="261" t="s">
        <v>172</v>
      </c>
    </row>
    <row r="950" s="2" customFormat="1" ht="24.15" customHeight="1">
      <c r="A950" s="39"/>
      <c r="B950" s="40"/>
      <c r="C950" s="227" t="s">
        <v>1054</v>
      </c>
      <c r="D950" s="227" t="s">
        <v>174</v>
      </c>
      <c r="E950" s="228" t="s">
        <v>1055</v>
      </c>
      <c r="F950" s="229" t="s">
        <v>1056</v>
      </c>
      <c r="G950" s="230" t="s">
        <v>1049</v>
      </c>
      <c r="H950" s="231">
        <v>11</v>
      </c>
      <c r="I950" s="232"/>
      <c r="J950" s="233">
        <f>ROUND(I950*H950,2)</f>
        <v>0</v>
      </c>
      <c r="K950" s="229" t="s">
        <v>1</v>
      </c>
      <c r="L950" s="45"/>
      <c r="M950" s="234" t="s">
        <v>1</v>
      </c>
      <c r="N950" s="235" t="s">
        <v>41</v>
      </c>
      <c r="O950" s="92"/>
      <c r="P950" s="236">
        <f>O950*H950</f>
        <v>0</v>
      </c>
      <c r="Q950" s="236">
        <v>2.0000000000000002E-05</v>
      </c>
      <c r="R950" s="236">
        <f>Q950*H950</f>
        <v>0.00022000000000000001</v>
      </c>
      <c r="S950" s="236">
        <v>0</v>
      </c>
      <c r="T950" s="237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38" t="s">
        <v>265</v>
      </c>
      <c r="AT950" s="238" t="s">
        <v>174</v>
      </c>
      <c r="AU950" s="238" t="s">
        <v>85</v>
      </c>
      <c r="AY950" s="18" t="s">
        <v>172</v>
      </c>
      <c r="BE950" s="239">
        <f>IF(N950="základní",J950,0)</f>
        <v>0</v>
      </c>
      <c r="BF950" s="239">
        <f>IF(N950="snížená",J950,0)</f>
        <v>0</v>
      </c>
      <c r="BG950" s="239">
        <f>IF(N950="zákl. přenesená",J950,0)</f>
        <v>0</v>
      </c>
      <c r="BH950" s="239">
        <f>IF(N950="sníž. přenesená",J950,0)</f>
        <v>0</v>
      </c>
      <c r="BI950" s="239">
        <f>IF(N950="nulová",J950,0)</f>
        <v>0</v>
      </c>
      <c r="BJ950" s="18" t="s">
        <v>83</v>
      </c>
      <c r="BK950" s="239">
        <f>ROUND(I950*H950,2)</f>
        <v>0</v>
      </c>
      <c r="BL950" s="18" t="s">
        <v>265</v>
      </c>
      <c r="BM950" s="238" t="s">
        <v>1057</v>
      </c>
    </row>
    <row r="951" s="14" customFormat="1">
      <c r="A951" s="14"/>
      <c r="B951" s="251"/>
      <c r="C951" s="252"/>
      <c r="D951" s="242" t="s">
        <v>180</v>
      </c>
      <c r="E951" s="253" t="s">
        <v>1</v>
      </c>
      <c r="F951" s="254" t="s">
        <v>233</v>
      </c>
      <c r="G951" s="252"/>
      <c r="H951" s="255">
        <v>11</v>
      </c>
      <c r="I951" s="256"/>
      <c r="J951" s="252"/>
      <c r="K951" s="252"/>
      <c r="L951" s="257"/>
      <c r="M951" s="258"/>
      <c r="N951" s="259"/>
      <c r="O951" s="259"/>
      <c r="P951" s="259"/>
      <c r="Q951" s="259"/>
      <c r="R951" s="259"/>
      <c r="S951" s="259"/>
      <c r="T951" s="260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61" t="s">
        <v>180</v>
      </c>
      <c r="AU951" s="261" t="s">
        <v>85</v>
      </c>
      <c r="AV951" s="14" t="s">
        <v>85</v>
      </c>
      <c r="AW951" s="14" t="s">
        <v>33</v>
      </c>
      <c r="AX951" s="14" t="s">
        <v>83</v>
      </c>
      <c r="AY951" s="261" t="s">
        <v>172</v>
      </c>
    </row>
    <row r="952" s="2" customFormat="1" ht="24.15" customHeight="1">
      <c r="A952" s="39"/>
      <c r="B952" s="40"/>
      <c r="C952" s="227" t="s">
        <v>1058</v>
      </c>
      <c r="D952" s="227" t="s">
        <v>174</v>
      </c>
      <c r="E952" s="228" t="s">
        <v>1059</v>
      </c>
      <c r="F952" s="229" t="s">
        <v>1060</v>
      </c>
      <c r="G952" s="230" t="s">
        <v>1049</v>
      </c>
      <c r="H952" s="231">
        <v>1</v>
      </c>
      <c r="I952" s="232"/>
      <c r="J952" s="233">
        <f>ROUND(I952*H952,2)</f>
        <v>0</v>
      </c>
      <c r="K952" s="229" t="s">
        <v>1</v>
      </c>
      <c r="L952" s="45"/>
      <c r="M952" s="234" t="s">
        <v>1</v>
      </c>
      <c r="N952" s="235" t="s">
        <v>41</v>
      </c>
      <c r="O952" s="92"/>
      <c r="P952" s="236">
        <f>O952*H952</f>
        <v>0</v>
      </c>
      <c r="Q952" s="236">
        <v>2.0000000000000002E-05</v>
      </c>
      <c r="R952" s="236">
        <f>Q952*H952</f>
        <v>2.0000000000000002E-05</v>
      </c>
      <c r="S952" s="236">
        <v>0</v>
      </c>
      <c r="T952" s="237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38" t="s">
        <v>265</v>
      </c>
      <c r="AT952" s="238" t="s">
        <v>174</v>
      </c>
      <c r="AU952" s="238" t="s">
        <v>85</v>
      </c>
      <c r="AY952" s="18" t="s">
        <v>172</v>
      </c>
      <c r="BE952" s="239">
        <f>IF(N952="základní",J952,0)</f>
        <v>0</v>
      </c>
      <c r="BF952" s="239">
        <f>IF(N952="snížená",J952,0)</f>
        <v>0</v>
      </c>
      <c r="BG952" s="239">
        <f>IF(N952="zákl. přenesená",J952,0)</f>
        <v>0</v>
      </c>
      <c r="BH952" s="239">
        <f>IF(N952="sníž. přenesená",J952,0)</f>
        <v>0</v>
      </c>
      <c r="BI952" s="239">
        <f>IF(N952="nulová",J952,0)</f>
        <v>0</v>
      </c>
      <c r="BJ952" s="18" t="s">
        <v>83</v>
      </c>
      <c r="BK952" s="239">
        <f>ROUND(I952*H952,2)</f>
        <v>0</v>
      </c>
      <c r="BL952" s="18" t="s">
        <v>265</v>
      </c>
      <c r="BM952" s="238" t="s">
        <v>1061</v>
      </c>
    </row>
    <row r="953" s="14" customFormat="1">
      <c r="A953" s="14"/>
      <c r="B953" s="251"/>
      <c r="C953" s="252"/>
      <c r="D953" s="242" t="s">
        <v>180</v>
      </c>
      <c r="E953" s="253" t="s">
        <v>1</v>
      </c>
      <c r="F953" s="254" t="s">
        <v>83</v>
      </c>
      <c r="G953" s="252"/>
      <c r="H953" s="255">
        <v>1</v>
      </c>
      <c r="I953" s="256"/>
      <c r="J953" s="252"/>
      <c r="K953" s="252"/>
      <c r="L953" s="257"/>
      <c r="M953" s="258"/>
      <c r="N953" s="259"/>
      <c r="O953" s="259"/>
      <c r="P953" s="259"/>
      <c r="Q953" s="259"/>
      <c r="R953" s="259"/>
      <c r="S953" s="259"/>
      <c r="T953" s="260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61" t="s">
        <v>180</v>
      </c>
      <c r="AU953" s="261" t="s">
        <v>85</v>
      </c>
      <c r="AV953" s="14" t="s">
        <v>85</v>
      </c>
      <c r="AW953" s="14" t="s">
        <v>33</v>
      </c>
      <c r="AX953" s="14" t="s">
        <v>83</v>
      </c>
      <c r="AY953" s="261" t="s">
        <v>172</v>
      </c>
    </row>
    <row r="954" s="2" customFormat="1" ht="24.15" customHeight="1">
      <c r="A954" s="39"/>
      <c r="B954" s="40"/>
      <c r="C954" s="227" t="s">
        <v>1062</v>
      </c>
      <c r="D954" s="227" t="s">
        <v>174</v>
      </c>
      <c r="E954" s="228" t="s">
        <v>1063</v>
      </c>
      <c r="F954" s="229" t="s">
        <v>1064</v>
      </c>
      <c r="G954" s="230" t="s">
        <v>1049</v>
      </c>
      <c r="H954" s="231">
        <v>1</v>
      </c>
      <c r="I954" s="232"/>
      <c r="J954" s="233">
        <f>ROUND(I954*H954,2)</f>
        <v>0</v>
      </c>
      <c r="K954" s="229" t="s">
        <v>1</v>
      </c>
      <c r="L954" s="45"/>
      <c r="M954" s="234" t="s">
        <v>1</v>
      </c>
      <c r="N954" s="235" t="s">
        <v>41</v>
      </c>
      <c r="O954" s="92"/>
      <c r="P954" s="236">
        <f>O954*H954</f>
        <v>0</v>
      </c>
      <c r="Q954" s="236">
        <v>2.0000000000000002E-05</v>
      </c>
      <c r="R954" s="236">
        <f>Q954*H954</f>
        <v>2.0000000000000002E-05</v>
      </c>
      <c r="S954" s="236">
        <v>0</v>
      </c>
      <c r="T954" s="237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38" t="s">
        <v>265</v>
      </c>
      <c r="AT954" s="238" t="s">
        <v>174</v>
      </c>
      <c r="AU954" s="238" t="s">
        <v>85</v>
      </c>
      <c r="AY954" s="18" t="s">
        <v>172</v>
      </c>
      <c r="BE954" s="239">
        <f>IF(N954="základní",J954,0)</f>
        <v>0</v>
      </c>
      <c r="BF954" s="239">
        <f>IF(N954="snížená",J954,0)</f>
        <v>0</v>
      </c>
      <c r="BG954" s="239">
        <f>IF(N954="zákl. přenesená",J954,0)</f>
        <v>0</v>
      </c>
      <c r="BH954" s="239">
        <f>IF(N954="sníž. přenesená",J954,0)</f>
        <v>0</v>
      </c>
      <c r="BI954" s="239">
        <f>IF(N954="nulová",J954,0)</f>
        <v>0</v>
      </c>
      <c r="BJ954" s="18" t="s">
        <v>83</v>
      </c>
      <c r="BK954" s="239">
        <f>ROUND(I954*H954,2)</f>
        <v>0</v>
      </c>
      <c r="BL954" s="18" t="s">
        <v>265</v>
      </c>
      <c r="BM954" s="238" t="s">
        <v>1065</v>
      </c>
    </row>
    <row r="955" s="14" customFormat="1">
      <c r="A955" s="14"/>
      <c r="B955" s="251"/>
      <c r="C955" s="252"/>
      <c r="D955" s="242" t="s">
        <v>180</v>
      </c>
      <c r="E955" s="253" t="s">
        <v>1</v>
      </c>
      <c r="F955" s="254" t="s">
        <v>83</v>
      </c>
      <c r="G955" s="252"/>
      <c r="H955" s="255">
        <v>1</v>
      </c>
      <c r="I955" s="256"/>
      <c r="J955" s="252"/>
      <c r="K955" s="252"/>
      <c r="L955" s="257"/>
      <c r="M955" s="258"/>
      <c r="N955" s="259"/>
      <c r="O955" s="259"/>
      <c r="P955" s="259"/>
      <c r="Q955" s="259"/>
      <c r="R955" s="259"/>
      <c r="S955" s="259"/>
      <c r="T955" s="260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61" t="s">
        <v>180</v>
      </c>
      <c r="AU955" s="261" t="s">
        <v>85</v>
      </c>
      <c r="AV955" s="14" t="s">
        <v>85</v>
      </c>
      <c r="AW955" s="14" t="s">
        <v>33</v>
      </c>
      <c r="AX955" s="14" t="s">
        <v>83</v>
      </c>
      <c r="AY955" s="261" t="s">
        <v>172</v>
      </c>
    </row>
    <row r="956" s="2" customFormat="1" ht="37.8" customHeight="1">
      <c r="A956" s="39"/>
      <c r="B956" s="40"/>
      <c r="C956" s="227" t="s">
        <v>1066</v>
      </c>
      <c r="D956" s="227" t="s">
        <v>174</v>
      </c>
      <c r="E956" s="228" t="s">
        <v>1067</v>
      </c>
      <c r="F956" s="229" t="s">
        <v>1068</v>
      </c>
      <c r="G956" s="230" t="s">
        <v>1049</v>
      </c>
      <c r="H956" s="231">
        <v>1</v>
      </c>
      <c r="I956" s="232"/>
      <c r="J956" s="233">
        <f>ROUND(I956*H956,2)</f>
        <v>0</v>
      </c>
      <c r="K956" s="229" t="s">
        <v>1</v>
      </c>
      <c r="L956" s="45"/>
      <c r="M956" s="234" t="s">
        <v>1</v>
      </c>
      <c r="N956" s="235" t="s">
        <v>41</v>
      </c>
      <c r="O956" s="92"/>
      <c r="P956" s="236">
        <f>O956*H956</f>
        <v>0</v>
      </c>
      <c r="Q956" s="236">
        <v>2.0000000000000002E-05</v>
      </c>
      <c r="R956" s="236">
        <f>Q956*H956</f>
        <v>2.0000000000000002E-05</v>
      </c>
      <c r="S956" s="236">
        <v>0</v>
      </c>
      <c r="T956" s="237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8" t="s">
        <v>265</v>
      </c>
      <c r="AT956" s="238" t="s">
        <v>174</v>
      </c>
      <c r="AU956" s="238" t="s">
        <v>85</v>
      </c>
      <c r="AY956" s="18" t="s">
        <v>172</v>
      </c>
      <c r="BE956" s="239">
        <f>IF(N956="základní",J956,0)</f>
        <v>0</v>
      </c>
      <c r="BF956" s="239">
        <f>IF(N956="snížená",J956,0)</f>
        <v>0</v>
      </c>
      <c r="BG956" s="239">
        <f>IF(N956="zákl. přenesená",J956,0)</f>
        <v>0</v>
      </c>
      <c r="BH956" s="239">
        <f>IF(N956="sníž. přenesená",J956,0)</f>
        <v>0</v>
      </c>
      <c r="BI956" s="239">
        <f>IF(N956="nulová",J956,0)</f>
        <v>0</v>
      </c>
      <c r="BJ956" s="18" t="s">
        <v>83</v>
      </c>
      <c r="BK956" s="239">
        <f>ROUND(I956*H956,2)</f>
        <v>0</v>
      </c>
      <c r="BL956" s="18" t="s">
        <v>265</v>
      </c>
      <c r="BM956" s="238" t="s">
        <v>1069</v>
      </c>
    </row>
    <row r="957" s="14" customFormat="1">
      <c r="A957" s="14"/>
      <c r="B957" s="251"/>
      <c r="C957" s="252"/>
      <c r="D957" s="242" t="s">
        <v>180</v>
      </c>
      <c r="E957" s="253" t="s">
        <v>1</v>
      </c>
      <c r="F957" s="254" t="s">
        <v>83</v>
      </c>
      <c r="G957" s="252"/>
      <c r="H957" s="255">
        <v>1</v>
      </c>
      <c r="I957" s="256"/>
      <c r="J957" s="252"/>
      <c r="K957" s="252"/>
      <c r="L957" s="257"/>
      <c r="M957" s="258"/>
      <c r="N957" s="259"/>
      <c r="O957" s="259"/>
      <c r="P957" s="259"/>
      <c r="Q957" s="259"/>
      <c r="R957" s="259"/>
      <c r="S957" s="259"/>
      <c r="T957" s="260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61" t="s">
        <v>180</v>
      </c>
      <c r="AU957" s="261" t="s">
        <v>85</v>
      </c>
      <c r="AV957" s="14" t="s">
        <v>85</v>
      </c>
      <c r="AW957" s="14" t="s">
        <v>33</v>
      </c>
      <c r="AX957" s="14" t="s">
        <v>83</v>
      </c>
      <c r="AY957" s="261" t="s">
        <v>172</v>
      </c>
    </row>
    <row r="958" s="2" customFormat="1" ht="24.15" customHeight="1">
      <c r="A958" s="39"/>
      <c r="B958" s="40"/>
      <c r="C958" s="227" t="s">
        <v>1070</v>
      </c>
      <c r="D958" s="227" t="s">
        <v>174</v>
      </c>
      <c r="E958" s="228" t="s">
        <v>1071</v>
      </c>
      <c r="F958" s="229" t="s">
        <v>1072</v>
      </c>
      <c r="G958" s="230" t="s">
        <v>1049</v>
      </c>
      <c r="H958" s="231">
        <v>1</v>
      </c>
      <c r="I958" s="232"/>
      <c r="J958" s="233">
        <f>ROUND(I958*H958,2)</f>
        <v>0</v>
      </c>
      <c r="K958" s="229" t="s">
        <v>1</v>
      </c>
      <c r="L958" s="45"/>
      <c r="M958" s="234" t="s">
        <v>1</v>
      </c>
      <c r="N958" s="235" t="s">
        <v>41</v>
      </c>
      <c r="O958" s="92"/>
      <c r="P958" s="236">
        <f>O958*H958</f>
        <v>0</v>
      </c>
      <c r="Q958" s="236">
        <v>2.0000000000000002E-05</v>
      </c>
      <c r="R958" s="236">
        <f>Q958*H958</f>
        <v>2.0000000000000002E-05</v>
      </c>
      <c r="S958" s="236">
        <v>0</v>
      </c>
      <c r="T958" s="237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38" t="s">
        <v>265</v>
      </c>
      <c r="AT958" s="238" t="s">
        <v>174</v>
      </c>
      <c r="AU958" s="238" t="s">
        <v>85</v>
      </c>
      <c r="AY958" s="18" t="s">
        <v>172</v>
      </c>
      <c r="BE958" s="239">
        <f>IF(N958="základní",J958,0)</f>
        <v>0</v>
      </c>
      <c r="BF958" s="239">
        <f>IF(N958="snížená",J958,0)</f>
        <v>0</v>
      </c>
      <c r="BG958" s="239">
        <f>IF(N958="zákl. přenesená",J958,0)</f>
        <v>0</v>
      </c>
      <c r="BH958" s="239">
        <f>IF(N958="sníž. přenesená",J958,0)</f>
        <v>0</v>
      </c>
      <c r="BI958" s="239">
        <f>IF(N958="nulová",J958,0)</f>
        <v>0</v>
      </c>
      <c r="BJ958" s="18" t="s">
        <v>83</v>
      </c>
      <c r="BK958" s="239">
        <f>ROUND(I958*H958,2)</f>
        <v>0</v>
      </c>
      <c r="BL958" s="18" t="s">
        <v>265</v>
      </c>
      <c r="BM958" s="238" t="s">
        <v>1073</v>
      </c>
    </row>
    <row r="959" s="14" customFormat="1">
      <c r="A959" s="14"/>
      <c r="B959" s="251"/>
      <c r="C959" s="252"/>
      <c r="D959" s="242" t="s">
        <v>180</v>
      </c>
      <c r="E959" s="253" t="s">
        <v>1</v>
      </c>
      <c r="F959" s="254" t="s">
        <v>83</v>
      </c>
      <c r="G959" s="252"/>
      <c r="H959" s="255">
        <v>1</v>
      </c>
      <c r="I959" s="256"/>
      <c r="J959" s="252"/>
      <c r="K959" s="252"/>
      <c r="L959" s="257"/>
      <c r="M959" s="258"/>
      <c r="N959" s="259"/>
      <c r="O959" s="259"/>
      <c r="P959" s="259"/>
      <c r="Q959" s="259"/>
      <c r="R959" s="259"/>
      <c r="S959" s="259"/>
      <c r="T959" s="260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61" t="s">
        <v>180</v>
      </c>
      <c r="AU959" s="261" t="s">
        <v>85</v>
      </c>
      <c r="AV959" s="14" t="s">
        <v>85</v>
      </c>
      <c r="AW959" s="14" t="s">
        <v>33</v>
      </c>
      <c r="AX959" s="14" t="s">
        <v>83</v>
      </c>
      <c r="AY959" s="261" t="s">
        <v>172</v>
      </c>
    </row>
    <row r="960" s="2" customFormat="1" ht="24.15" customHeight="1">
      <c r="A960" s="39"/>
      <c r="B960" s="40"/>
      <c r="C960" s="227" t="s">
        <v>1074</v>
      </c>
      <c r="D960" s="227" t="s">
        <v>174</v>
      </c>
      <c r="E960" s="228" t="s">
        <v>1075</v>
      </c>
      <c r="F960" s="229" t="s">
        <v>1056</v>
      </c>
      <c r="G960" s="230" t="s">
        <v>1049</v>
      </c>
      <c r="H960" s="231">
        <v>1</v>
      </c>
      <c r="I960" s="232"/>
      <c r="J960" s="233">
        <f>ROUND(I960*H960,2)</f>
        <v>0</v>
      </c>
      <c r="K960" s="229" t="s">
        <v>1</v>
      </c>
      <c r="L960" s="45"/>
      <c r="M960" s="234" t="s">
        <v>1</v>
      </c>
      <c r="N960" s="235" t="s">
        <v>41</v>
      </c>
      <c r="O960" s="92"/>
      <c r="P960" s="236">
        <f>O960*H960</f>
        <v>0</v>
      </c>
      <c r="Q960" s="236">
        <v>2.0000000000000002E-05</v>
      </c>
      <c r="R960" s="236">
        <f>Q960*H960</f>
        <v>2.0000000000000002E-05</v>
      </c>
      <c r="S960" s="236">
        <v>0</v>
      </c>
      <c r="T960" s="237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38" t="s">
        <v>265</v>
      </c>
      <c r="AT960" s="238" t="s">
        <v>174</v>
      </c>
      <c r="AU960" s="238" t="s">
        <v>85</v>
      </c>
      <c r="AY960" s="18" t="s">
        <v>172</v>
      </c>
      <c r="BE960" s="239">
        <f>IF(N960="základní",J960,0)</f>
        <v>0</v>
      </c>
      <c r="BF960" s="239">
        <f>IF(N960="snížená",J960,0)</f>
        <v>0</v>
      </c>
      <c r="BG960" s="239">
        <f>IF(N960="zákl. přenesená",J960,0)</f>
        <v>0</v>
      </c>
      <c r="BH960" s="239">
        <f>IF(N960="sníž. přenesená",J960,0)</f>
        <v>0</v>
      </c>
      <c r="BI960" s="239">
        <f>IF(N960="nulová",J960,0)</f>
        <v>0</v>
      </c>
      <c r="BJ960" s="18" t="s">
        <v>83</v>
      </c>
      <c r="BK960" s="239">
        <f>ROUND(I960*H960,2)</f>
        <v>0</v>
      </c>
      <c r="BL960" s="18" t="s">
        <v>265</v>
      </c>
      <c r="BM960" s="238" t="s">
        <v>1076</v>
      </c>
    </row>
    <row r="961" s="14" customFormat="1">
      <c r="A961" s="14"/>
      <c r="B961" s="251"/>
      <c r="C961" s="252"/>
      <c r="D961" s="242" t="s">
        <v>180</v>
      </c>
      <c r="E961" s="253" t="s">
        <v>1</v>
      </c>
      <c r="F961" s="254" t="s">
        <v>83</v>
      </c>
      <c r="G961" s="252"/>
      <c r="H961" s="255">
        <v>1</v>
      </c>
      <c r="I961" s="256"/>
      <c r="J961" s="252"/>
      <c r="K961" s="252"/>
      <c r="L961" s="257"/>
      <c r="M961" s="258"/>
      <c r="N961" s="259"/>
      <c r="O961" s="259"/>
      <c r="P961" s="259"/>
      <c r="Q961" s="259"/>
      <c r="R961" s="259"/>
      <c r="S961" s="259"/>
      <c r="T961" s="260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61" t="s">
        <v>180</v>
      </c>
      <c r="AU961" s="261" t="s">
        <v>85</v>
      </c>
      <c r="AV961" s="14" t="s">
        <v>85</v>
      </c>
      <c r="AW961" s="14" t="s">
        <v>33</v>
      </c>
      <c r="AX961" s="14" t="s">
        <v>83</v>
      </c>
      <c r="AY961" s="261" t="s">
        <v>172</v>
      </c>
    </row>
    <row r="962" s="2" customFormat="1" ht="24.15" customHeight="1">
      <c r="A962" s="39"/>
      <c r="B962" s="40"/>
      <c r="C962" s="227" t="s">
        <v>1077</v>
      </c>
      <c r="D962" s="227" t="s">
        <v>174</v>
      </c>
      <c r="E962" s="228" t="s">
        <v>1078</v>
      </c>
      <c r="F962" s="229" t="s">
        <v>1079</v>
      </c>
      <c r="G962" s="230" t="s">
        <v>1049</v>
      </c>
      <c r="H962" s="231">
        <v>1</v>
      </c>
      <c r="I962" s="232"/>
      <c r="J962" s="233">
        <f>ROUND(I962*H962,2)</f>
        <v>0</v>
      </c>
      <c r="K962" s="229" t="s">
        <v>1</v>
      </c>
      <c r="L962" s="45"/>
      <c r="M962" s="234" t="s">
        <v>1</v>
      </c>
      <c r="N962" s="235" t="s">
        <v>41</v>
      </c>
      <c r="O962" s="92"/>
      <c r="P962" s="236">
        <f>O962*H962</f>
        <v>0</v>
      </c>
      <c r="Q962" s="236">
        <v>2.0000000000000002E-05</v>
      </c>
      <c r="R962" s="236">
        <f>Q962*H962</f>
        <v>2.0000000000000002E-05</v>
      </c>
      <c r="S962" s="236">
        <v>0</v>
      </c>
      <c r="T962" s="237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38" t="s">
        <v>265</v>
      </c>
      <c r="AT962" s="238" t="s">
        <v>174</v>
      </c>
      <c r="AU962" s="238" t="s">
        <v>85</v>
      </c>
      <c r="AY962" s="18" t="s">
        <v>172</v>
      </c>
      <c r="BE962" s="239">
        <f>IF(N962="základní",J962,0)</f>
        <v>0</v>
      </c>
      <c r="BF962" s="239">
        <f>IF(N962="snížená",J962,0)</f>
        <v>0</v>
      </c>
      <c r="BG962" s="239">
        <f>IF(N962="zákl. přenesená",J962,0)</f>
        <v>0</v>
      </c>
      <c r="BH962" s="239">
        <f>IF(N962="sníž. přenesená",J962,0)</f>
        <v>0</v>
      </c>
      <c r="BI962" s="239">
        <f>IF(N962="nulová",J962,0)</f>
        <v>0</v>
      </c>
      <c r="BJ962" s="18" t="s">
        <v>83</v>
      </c>
      <c r="BK962" s="239">
        <f>ROUND(I962*H962,2)</f>
        <v>0</v>
      </c>
      <c r="BL962" s="18" t="s">
        <v>265</v>
      </c>
      <c r="BM962" s="238" t="s">
        <v>1080</v>
      </c>
    </row>
    <row r="963" s="14" customFormat="1">
      <c r="A963" s="14"/>
      <c r="B963" s="251"/>
      <c r="C963" s="252"/>
      <c r="D963" s="242" t="s">
        <v>180</v>
      </c>
      <c r="E963" s="253" t="s">
        <v>1</v>
      </c>
      <c r="F963" s="254" t="s">
        <v>83</v>
      </c>
      <c r="G963" s="252"/>
      <c r="H963" s="255">
        <v>1</v>
      </c>
      <c r="I963" s="256"/>
      <c r="J963" s="252"/>
      <c r="K963" s="252"/>
      <c r="L963" s="257"/>
      <c r="M963" s="258"/>
      <c r="N963" s="259"/>
      <c r="O963" s="259"/>
      <c r="P963" s="259"/>
      <c r="Q963" s="259"/>
      <c r="R963" s="259"/>
      <c r="S963" s="259"/>
      <c r="T963" s="260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61" t="s">
        <v>180</v>
      </c>
      <c r="AU963" s="261" t="s">
        <v>85</v>
      </c>
      <c r="AV963" s="14" t="s">
        <v>85</v>
      </c>
      <c r="AW963" s="14" t="s">
        <v>33</v>
      </c>
      <c r="AX963" s="14" t="s">
        <v>83</v>
      </c>
      <c r="AY963" s="261" t="s">
        <v>172</v>
      </c>
    </row>
    <row r="964" s="2" customFormat="1" ht="24.15" customHeight="1">
      <c r="A964" s="39"/>
      <c r="B964" s="40"/>
      <c r="C964" s="227" t="s">
        <v>1081</v>
      </c>
      <c r="D964" s="227" t="s">
        <v>174</v>
      </c>
      <c r="E964" s="228" t="s">
        <v>1082</v>
      </c>
      <c r="F964" s="229" t="s">
        <v>1079</v>
      </c>
      <c r="G964" s="230" t="s">
        <v>1049</v>
      </c>
      <c r="H964" s="231">
        <v>1</v>
      </c>
      <c r="I964" s="232"/>
      <c r="J964" s="233">
        <f>ROUND(I964*H964,2)</f>
        <v>0</v>
      </c>
      <c r="K964" s="229" t="s">
        <v>1</v>
      </c>
      <c r="L964" s="45"/>
      <c r="M964" s="234" t="s">
        <v>1</v>
      </c>
      <c r="N964" s="235" t="s">
        <v>41</v>
      </c>
      <c r="O964" s="92"/>
      <c r="P964" s="236">
        <f>O964*H964</f>
        <v>0</v>
      </c>
      <c r="Q964" s="236">
        <v>2.0000000000000002E-05</v>
      </c>
      <c r="R964" s="236">
        <f>Q964*H964</f>
        <v>2.0000000000000002E-05</v>
      </c>
      <c r="S964" s="236">
        <v>0</v>
      </c>
      <c r="T964" s="237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38" t="s">
        <v>265</v>
      </c>
      <c r="AT964" s="238" t="s">
        <v>174</v>
      </c>
      <c r="AU964" s="238" t="s">
        <v>85</v>
      </c>
      <c r="AY964" s="18" t="s">
        <v>172</v>
      </c>
      <c r="BE964" s="239">
        <f>IF(N964="základní",J964,0)</f>
        <v>0</v>
      </c>
      <c r="BF964" s="239">
        <f>IF(N964="snížená",J964,0)</f>
        <v>0</v>
      </c>
      <c r="BG964" s="239">
        <f>IF(N964="zákl. přenesená",J964,0)</f>
        <v>0</v>
      </c>
      <c r="BH964" s="239">
        <f>IF(N964="sníž. přenesená",J964,0)</f>
        <v>0</v>
      </c>
      <c r="BI964" s="239">
        <f>IF(N964="nulová",J964,0)</f>
        <v>0</v>
      </c>
      <c r="BJ964" s="18" t="s">
        <v>83</v>
      </c>
      <c r="BK964" s="239">
        <f>ROUND(I964*H964,2)</f>
        <v>0</v>
      </c>
      <c r="BL964" s="18" t="s">
        <v>265</v>
      </c>
      <c r="BM964" s="238" t="s">
        <v>1083</v>
      </c>
    </row>
    <row r="965" s="14" customFormat="1">
      <c r="A965" s="14"/>
      <c r="B965" s="251"/>
      <c r="C965" s="252"/>
      <c r="D965" s="242" t="s">
        <v>180</v>
      </c>
      <c r="E965" s="253" t="s">
        <v>1</v>
      </c>
      <c r="F965" s="254" t="s">
        <v>83</v>
      </c>
      <c r="G965" s="252"/>
      <c r="H965" s="255">
        <v>1</v>
      </c>
      <c r="I965" s="256"/>
      <c r="J965" s="252"/>
      <c r="K965" s="252"/>
      <c r="L965" s="257"/>
      <c r="M965" s="258"/>
      <c r="N965" s="259"/>
      <c r="O965" s="259"/>
      <c r="P965" s="259"/>
      <c r="Q965" s="259"/>
      <c r="R965" s="259"/>
      <c r="S965" s="259"/>
      <c r="T965" s="260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1" t="s">
        <v>180</v>
      </c>
      <c r="AU965" s="261" t="s">
        <v>85</v>
      </c>
      <c r="AV965" s="14" t="s">
        <v>85</v>
      </c>
      <c r="AW965" s="14" t="s">
        <v>33</v>
      </c>
      <c r="AX965" s="14" t="s">
        <v>83</v>
      </c>
      <c r="AY965" s="261" t="s">
        <v>172</v>
      </c>
    </row>
    <row r="966" s="2" customFormat="1" ht="24.15" customHeight="1">
      <c r="A966" s="39"/>
      <c r="B966" s="40"/>
      <c r="C966" s="227" t="s">
        <v>1084</v>
      </c>
      <c r="D966" s="227" t="s">
        <v>174</v>
      </c>
      <c r="E966" s="228" t="s">
        <v>1085</v>
      </c>
      <c r="F966" s="229" t="s">
        <v>1086</v>
      </c>
      <c r="G966" s="230" t="s">
        <v>1049</v>
      </c>
      <c r="H966" s="231">
        <v>3</v>
      </c>
      <c r="I966" s="232"/>
      <c r="J966" s="233">
        <f>ROUND(I966*H966,2)</f>
        <v>0</v>
      </c>
      <c r="K966" s="229" t="s">
        <v>1</v>
      </c>
      <c r="L966" s="45"/>
      <c r="M966" s="234" t="s">
        <v>1</v>
      </c>
      <c r="N966" s="235" t="s">
        <v>41</v>
      </c>
      <c r="O966" s="92"/>
      <c r="P966" s="236">
        <f>O966*H966</f>
        <v>0</v>
      </c>
      <c r="Q966" s="236">
        <v>2.0000000000000002E-05</v>
      </c>
      <c r="R966" s="236">
        <f>Q966*H966</f>
        <v>6.0000000000000008E-05</v>
      </c>
      <c r="S966" s="236">
        <v>0</v>
      </c>
      <c r="T966" s="237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38" t="s">
        <v>265</v>
      </c>
      <c r="AT966" s="238" t="s">
        <v>174</v>
      </c>
      <c r="AU966" s="238" t="s">
        <v>85</v>
      </c>
      <c r="AY966" s="18" t="s">
        <v>172</v>
      </c>
      <c r="BE966" s="239">
        <f>IF(N966="základní",J966,0)</f>
        <v>0</v>
      </c>
      <c r="BF966" s="239">
        <f>IF(N966="snížená",J966,0)</f>
        <v>0</v>
      </c>
      <c r="BG966" s="239">
        <f>IF(N966="zákl. přenesená",J966,0)</f>
        <v>0</v>
      </c>
      <c r="BH966" s="239">
        <f>IF(N966="sníž. přenesená",J966,0)</f>
        <v>0</v>
      </c>
      <c r="BI966" s="239">
        <f>IF(N966="nulová",J966,0)</f>
        <v>0</v>
      </c>
      <c r="BJ966" s="18" t="s">
        <v>83</v>
      </c>
      <c r="BK966" s="239">
        <f>ROUND(I966*H966,2)</f>
        <v>0</v>
      </c>
      <c r="BL966" s="18" t="s">
        <v>265</v>
      </c>
      <c r="BM966" s="238" t="s">
        <v>1087</v>
      </c>
    </row>
    <row r="967" s="14" customFormat="1">
      <c r="A967" s="14"/>
      <c r="B967" s="251"/>
      <c r="C967" s="252"/>
      <c r="D967" s="242" t="s">
        <v>180</v>
      </c>
      <c r="E967" s="253" t="s">
        <v>1</v>
      </c>
      <c r="F967" s="254" t="s">
        <v>101</v>
      </c>
      <c r="G967" s="252"/>
      <c r="H967" s="255">
        <v>3</v>
      </c>
      <c r="I967" s="256"/>
      <c r="J967" s="252"/>
      <c r="K967" s="252"/>
      <c r="L967" s="257"/>
      <c r="M967" s="258"/>
      <c r="N967" s="259"/>
      <c r="O967" s="259"/>
      <c r="P967" s="259"/>
      <c r="Q967" s="259"/>
      <c r="R967" s="259"/>
      <c r="S967" s="259"/>
      <c r="T967" s="260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61" t="s">
        <v>180</v>
      </c>
      <c r="AU967" s="261" t="s">
        <v>85</v>
      </c>
      <c r="AV967" s="14" t="s">
        <v>85</v>
      </c>
      <c r="AW967" s="14" t="s">
        <v>33</v>
      </c>
      <c r="AX967" s="14" t="s">
        <v>83</v>
      </c>
      <c r="AY967" s="261" t="s">
        <v>172</v>
      </c>
    </row>
    <row r="968" s="2" customFormat="1" ht="24.15" customHeight="1">
      <c r="A968" s="39"/>
      <c r="B968" s="40"/>
      <c r="C968" s="227" t="s">
        <v>1088</v>
      </c>
      <c r="D968" s="227" t="s">
        <v>174</v>
      </c>
      <c r="E968" s="228" t="s">
        <v>1089</v>
      </c>
      <c r="F968" s="229" t="s">
        <v>1090</v>
      </c>
      <c r="G968" s="230" t="s">
        <v>1049</v>
      </c>
      <c r="H968" s="231">
        <v>2</v>
      </c>
      <c r="I968" s="232"/>
      <c r="J968" s="233">
        <f>ROUND(I968*H968,2)</f>
        <v>0</v>
      </c>
      <c r="K968" s="229" t="s">
        <v>1</v>
      </c>
      <c r="L968" s="45"/>
      <c r="M968" s="234" t="s">
        <v>1</v>
      </c>
      <c r="N968" s="235" t="s">
        <v>41</v>
      </c>
      <c r="O968" s="92"/>
      <c r="P968" s="236">
        <f>O968*H968</f>
        <v>0</v>
      </c>
      <c r="Q968" s="236">
        <v>2.0000000000000002E-05</v>
      </c>
      <c r="R968" s="236">
        <f>Q968*H968</f>
        <v>4.0000000000000003E-05</v>
      </c>
      <c r="S968" s="236">
        <v>0</v>
      </c>
      <c r="T968" s="237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38" t="s">
        <v>265</v>
      </c>
      <c r="AT968" s="238" t="s">
        <v>174</v>
      </c>
      <c r="AU968" s="238" t="s">
        <v>85</v>
      </c>
      <c r="AY968" s="18" t="s">
        <v>172</v>
      </c>
      <c r="BE968" s="239">
        <f>IF(N968="základní",J968,0)</f>
        <v>0</v>
      </c>
      <c r="BF968" s="239">
        <f>IF(N968="snížená",J968,0)</f>
        <v>0</v>
      </c>
      <c r="BG968" s="239">
        <f>IF(N968="zákl. přenesená",J968,0)</f>
        <v>0</v>
      </c>
      <c r="BH968" s="239">
        <f>IF(N968="sníž. přenesená",J968,0)</f>
        <v>0</v>
      </c>
      <c r="BI968" s="239">
        <f>IF(N968="nulová",J968,0)</f>
        <v>0</v>
      </c>
      <c r="BJ968" s="18" t="s">
        <v>83</v>
      </c>
      <c r="BK968" s="239">
        <f>ROUND(I968*H968,2)</f>
        <v>0</v>
      </c>
      <c r="BL968" s="18" t="s">
        <v>265</v>
      </c>
      <c r="BM968" s="238" t="s">
        <v>1091</v>
      </c>
    </row>
    <row r="969" s="14" customFormat="1">
      <c r="A969" s="14"/>
      <c r="B969" s="251"/>
      <c r="C969" s="252"/>
      <c r="D969" s="242" t="s">
        <v>180</v>
      </c>
      <c r="E969" s="253" t="s">
        <v>1</v>
      </c>
      <c r="F969" s="254" t="s">
        <v>85</v>
      </c>
      <c r="G969" s="252"/>
      <c r="H969" s="255">
        <v>2</v>
      </c>
      <c r="I969" s="256"/>
      <c r="J969" s="252"/>
      <c r="K969" s="252"/>
      <c r="L969" s="257"/>
      <c r="M969" s="258"/>
      <c r="N969" s="259"/>
      <c r="O969" s="259"/>
      <c r="P969" s="259"/>
      <c r="Q969" s="259"/>
      <c r="R969" s="259"/>
      <c r="S969" s="259"/>
      <c r="T969" s="260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61" t="s">
        <v>180</v>
      </c>
      <c r="AU969" s="261" t="s">
        <v>85</v>
      </c>
      <c r="AV969" s="14" t="s">
        <v>85</v>
      </c>
      <c r="AW969" s="14" t="s">
        <v>33</v>
      </c>
      <c r="AX969" s="14" t="s">
        <v>83</v>
      </c>
      <c r="AY969" s="261" t="s">
        <v>172</v>
      </c>
    </row>
    <row r="970" s="2" customFormat="1" ht="24.15" customHeight="1">
      <c r="A970" s="39"/>
      <c r="B970" s="40"/>
      <c r="C970" s="227" t="s">
        <v>1092</v>
      </c>
      <c r="D970" s="227" t="s">
        <v>174</v>
      </c>
      <c r="E970" s="228" t="s">
        <v>1093</v>
      </c>
      <c r="F970" s="229" t="s">
        <v>1094</v>
      </c>
      <c r="G970" s="230" t="s">
        <v>1049</v>
      </c>
      <c r="H970" s="231">
        <v>1</v>
      </c>
      <c r="I970" s="232"/>
      <c r="J970" s="233">
        <f>ROUND(I970*H970,2)</f>
        <v>0</v>
      </c>
      <c r="K970" s="229" t="s">
        <v>1</v>
      </c>
      <c r="L970" s="45"/>
      <c r="M970" s="234" t="s">
        <v>1</v>
      </c>
      <c r="N970" s="235" t="s">
        <v>41</v>
      </c>
      <c r="O970" s="92"/>
      <c r="P970" s="236">
        <f>O970*H970</f>
        <v>0</v>
      </c>
      <c r="Q970" s="236">
        <v>2.0000000000000002E-05</v>
      </c>
      <c r="R970" s="236">
        <f>Q970*H970</f>
        <v>2.0000000000000002E-05</v>
      </c>
      <c r="S970" s="236">
        <v>0</v>
      </c>
      <c r="T970" s="237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38" t="s">
        <v>265</v>
      </c>
      <c r="AT970" s="238" t="s">
        <v>174</v>
      </c>
      <c r="AU970" s="238" t="s">
        <v>85</v>
      </c>
      <c r="AY970" s="18" t="s">
        <v>172</v>
      </c>
      <c r="BE970" s="239">
        <f>IF(N970="základní",J970,0)</f>
        <v>0</v>
      </c>
      <c r="BF970" s="239">
        <f>IF(N970="snížená",J970,0)</f>
        <v>0</v>
      </c>
      <c r="BG970" s="239">
        <f>IF(N970="zákl. přenesená",J970,0)</f>
        <v>0</v>
      </c>
      <c r="BH970" s="239">
        <f>IF(N970="sníž. přenesená",J970,0)</f>
        <v>0</v>
      </c>
      <c r="BI970" s="239">
        <f>IF(N970="nulová",J970,0)</f>
        <v>0</v>
      </c>
      <c r="BJ970" s="18" t="s">
        <v>83</v>
      </c>
      <c r="BK970" s="239">
        <f>ROUND(I970*H970,2)</f>
        <v>0</v>
      </c>
      <c r="BL970" s="18" t="s">
        <v>265</v>
      </c>
      <c r="BM970" s="238" t="s">
        <v>1095</v>
      </c>
    </row>
    <row r="971" s="14" customFormat="1">
      <c r="A971" s="14"/>
      <c r="B971" s="251"/>
      <c r="C971" s="252"/>
      <c r="D971" s="242" t="s">
        <v>180</v>
      </c>
      <c r="E971" s="253" t="s">
        <v>1</v>
      </c>
      <c r="F971" s="254" t="s">
        <v>83</v>
      </c>
      <c r="G971" s="252"/>
      <c r="H971" s="255">
        <v>1</v>
      </c>
      <c r="I971" s="256"/>
      <c r="J971" s="252"/>
      <c r="K971" s="252"/>
      <c r="L971" s="257"/>
      <c r="M971" s="258"/>
      <c r="N971" s="259"/>
      <c r="O971" s="259"/>
      <c r="P971" s="259"/>
      <c r="Q971" s="259"/>
      <c r="R971" s="259"/>
      <c r="S971" s="259"/>
      <c r="T971" s="260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61" t="s">
        <v>180</v>
      </c>
      <c r="AU971" s="261" t="s">
        <v>85</v>
      </c>
      <c r="AV971" s="14" t="s">
        <v>85</v>
      </c>
      <c r="AW971" s="14" t="s">
        <v>33</v>
      </c>
      <c r="AX971" s="14" t="s">
        <v>83</v>
      </c>
      <c r="AY971" s="261" t="s">
        <v>172</v>
      </c>
    </row>
    <row r="972" s="2" customFormat="1" ht="24.15" customHeight="1">
      <c r="A972" s="39"/>
      <c r="B972" s="40"/>
      <c r="C972" s="227" t="s">
        <v>1096</v>
      </c>
      <c r="D972" s="227" t="s">
        <v>174</v>
      </c>
      <c r="E972" s="228" t="s">
        <v>1097</v>
      </c>
      <c r="F972" s="229" t="s">
        <v>1098</v>
      </c>
      <c r="G972" s="230" t="s">
        <v>1049</v>
      </c>
      <c r="H972" s="231">
        <v>1</v>
      </c>
      <c r="I972" s="232"/>
      <c r="J972" s="233">
        <f>ROUND(I972*H972,2)</f>
        <v>0</v>
      </c>
      <c r="K972" s="229" t="s">
        <v>1</v>
      </c>
      <c r="L972" s="45"/>
      <c r="M972" s="234" t="s">
        <v>1</v>
      </c>
      <c r="N972" s="235" t="s">
        <v>41</v>
      </c>
      <c r="O972" s="92"/>
      <c r="P972" s="236">
        <f>O972*H972</f>
        <v>0</v>
      </c>
      <c r="Q972" s="236">
        <v>2.0000000000000002E-05</v>
      </c>
      <c r="R972" s="236">
        <f>Q972*H972</f>
        <v>2.0000000000000002E-05</v>
      </c>
      <c r="S972" s="236">
        <v>0</v>
      </c>
      <c r="T972" s="237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38" t="s">
        <v>265</v>
      </c>
      <c r="AT972" s="238" t="s">
        <v>174</v>
      </c>
      <c r="AU972" s="238" t="s">
        <v>85</v>
      </c>
      <c r="AY972" s="18" t="s">
        <v>172</v>
      </c>
      <c r="BE972" s="239">
        <f>IF(N972="základní",J972,0)</f>
        <v>0</v>
      </c>
      <c r="BF972" s="239">
        <f>IF(N972="snížená",J972,0)</f>
        <v>0</v>
      </c>
      <c r="BG972" s="239">
        <f>IF(N972="zákl. přenesená",J972,0)</f>
        <v>0</v>
      </c>
      <c r="BH972" s="239">
        <f>IF(N972="sníž. přenesená",J972,0)</f>
        <v>0</v>
      </c>
      <c r="BI972" s="239">
        <f>IF(N972="nulová",J972,0)</f>
        <v>0</v>
      </c>
      <c r="BJ972" s="18" t="s">
        <v>83</v>
      </c>
      <c r="BK972" s="239">
        <f>ROUND(I972*H972,2)</f>
        <v>0</v>
      </c>
      <c r="BL972" s="18" t="s">
        <v>265</v>
      </c>
      <c r="BM972" s="238" t="s">
        <v>1099</v>
      </c>
    </row>
    <row r="973" s="14" customFormat="1">
      <c r="A973" s="14"/>
      <c r="B973" s="251"/>
      <c r="C973" s="252"/>
      <c r="D973" s="242" t="s">
        <v>180</v>
      </c>
      <c r="E973" s="253" t="s">
        <v>1</v>
      </c>
      <c r="F973" s="254" t="s">
        <v>83</v>
      </c>
      <c r="G973" s="252"/>
      <c r="H973" s="255">
        <v>1</v>
      </c>
      <c r="I973" s="256"/>
      <c r="J973" s="252"/>
      <c r="K973" s="252"/>
      <c r="L973" s="257"/>
      <c r="M973" s="258"/>
      <c r="N973" s="259"/>
      <c r="O973" s="259"/>
      <c r="P973" s="259"/>
      <c r="Q973" s="259"/>
      <c r="R973" s="259"/>
      <c r="S973" s="259"/>
      <c r="T973" s="260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61" t="s">
        <v>180</v>
      </c>
      <c r="AU973" s="261" t="s">
        <v>85</v>
      </c>
      <c r="AV973" s="14" t="s">
        <v>85</v>
      </c>
      <c r="AW973" s="14" t="s">
        <v>33</v>
      </c>
      <c r="AX973" s="14" t="s">
        <v>83</v>
      </c>
      <c r="AY973" s="261" t="s">
        <v>172</v>
      </c>
    </row>
    <row r="974" s="2" customFormat="1" ht="24.15" customHeight="1">
      <c r="A974" s="39"/>
      <c r="B974" s="40"/>
      <c r="C974" s="227" t="s">
        <v>1100</v>
      </c>
      <c r="D974" s="227" t="s">
        <v>174</v>
      </c>
      <c r="E974" s="228" t="s">
        <v>1101</v>
      </c>
      <c r="F974" s="229" t="s">
        <v>1102</v>
      </c>
      <c r="G974" s="230" t="s">
        <v>1049</v>
      </c>
      <c r="H974" s="231">
        <v>2</v>
      </c>
      <c r="I974" s="232"/>
      <c r="J974" s="233">
        <f>ROUND(I974*H974,2)</f>
        <v>0</v>
      </c>
      <c r="K974" s="229" t="s">
        <v>1</v>
      </c>
      <c r="L974" s="45"/>
      <c r="M974" s="234" t="s">
        <v>1</v>
      </c>
      <c r="N974" s="235" t="s">
        <v>41</v>
      </c>
      <c r="O974" s="92"/>
      <c r="P974" s="236">
        <f>O974*H974</f>
        <v>0</v>
      </c>
      <c r="Q974" s="236">
        <v>2.0000000000000002E-05</v>
      </c>
      <c r="R974" s="236">
        <f>Q974*H974</f>
        <v>4.0000000000000003E-05</v>
      </c>
      <c r="S974" s="236">
        <v>0</v>
      </c>
      <c r="T974" s="237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38" t="s">
        <v>265</v>
      </c>
      <c r="AT974" s="238" t="s">
        <v>174</v>
      </c>
      <c r="AU974" s="238" t="s">
        <v>85</v>
      </c>
      <c r="AY974" s="18" t="s">
        <v>172</v>
      </c>
      <c r="BE974" s="239">
        <f>IF(N974="základní",J974,0)</f>
        <v>0</v>
      </c>
      <c r="BF974" s="239">
        <f>IF(N974="snížená",J974,0)</f>
        <v>0</v>
      </c>
      <c r="BG974" s="239">
        <f>IF(N974="zákl. přenesená",J974,0)</f>
        <v>0</v>
      </c>
      <c r="BH974" s="239">
        <f>IF(N974="sníž. přenesená",J974,0)</f>
        <v>0</v>
      </c>
      <c r="BI974" s="239">
        <f>IF(N974="nulová",J974,0)</f>
        <v>0</v>
      </c>
      <c r="BJ974" s="18" t="s">
        <v>83</v>
      </c>
      <c r="BK974" s="239">
        <f>ROUND(I974*H974,2)</f>
        <v>0</v>
      </c>
      <c r="BL974" s="18" t="s">
        <v>265</v>
      </c>
      <c r="BM974" s="238" t="s">
        <v>1103</v>
      </c>
    </row>
    <row r="975" s="14" customFormat="1">
      <c r="A975" s="14"/>
      <c r="B975" s="251"/>
      <c r="C975" s="252"/>
      <c r="D975" s="242" t="s">
        <v>180</v>
      </c>
      <c r="E975" s="253" t="s">
        <v>1</v>
      </c>
      <c r="F975" s="254" t="s">
        <v>85</v>
      </c>
      <c r="G975" s="252"/>
      <c r="H975" s="255">
        <v>2</v>
      </c>
      <c r="I975" s="256"/>
      <c r="J975" s="252"/>
      <c r="K975" s="252"/>
      <c r="L975" s="257"/>
      <c r="M975" s="258"/>
      <c r="N975" s="259"/>
      <c r="O975" s="259"/>
      <c r="P975" s="259"/>
      <c r="Q975" s="259"/>
      <c r="R975" s="259"/>
      <c r="S975" s="259"/>
      <c r="T975" s="260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61" t="s">
        <v>180</v>
      </c>
      <c r="AU975" s="261" t="s">
        <v>85</v>
      </c>
      <c r="AV975" s="14" t="s">
        <v>85</v>
      </c>
      <c r="AW975" s="14" t="s">
        <v>33</v>
      </c>
      <c r="AX975" s="14" t="s">
        <v>83</v>
      </c>
      <c r="AY975" s="261" t="s">
        <v>172</v>
      </c>
    </row>
    <row r="976" s="2" customFormat="1" ht="24.15" customHeight="1">
      <c r="A976" s="39"/>
      <c r="B976" s="40"/>
      <c r="C976" s="227" t="s">
        <v>1104</v>
      </c>
      <c r="D976" s="227" t="s">
        <v>174</v>
      </c>
      <c r="E976" s="228" t="s">
        <v>1105</v>
      </c>
      <c r="F976" s="229" t="s">
        <v>1106</v>
      </c>
      <c r="G976" s="230" t="s">
        <v>1049</v>
      </c>
      <c r="H976" s="231">
        <v>1</v>
      </c>
      <c r="I976" s="232"/>
      <c r="J976" s="233">
        <f>ROUND(I976*H976,2)</f>
        <v>0</v>
      </c>
      <c r="K976" s="229" t="s">
        <v>1</v>
      </c>
      <c r="L976" s="45"/>
      <c r="M976" s="234" t="s">
        <v>1</v>
      </c>
      <c r="N976" s="235" t="s">
        <v>41</v>
      </c>
      <c r="O976" s="92"/>
      <c r="P976" s="236">
        <f>O976*H976</f>
        <v>0</v>
      </c>
      <c r="Q976" s="236">
        <v>2.0000000000000002E-05</v>
      </c>
      <c r="R976" s="236">
        <f>Q976*H976</f>
        <v>2.0000000000000002E-05</v>
      </c>
      <c r="S976" s="236">
        <v>0</v>
      </c>
      <c r="T976" s="237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8" t="s">
        <v>265</v>
      </c>
      <c r="AT976" s="238" t="s">
        <v>174</v>
      </c>
      <c r="AU976" s="238" t="s">
        <v>85</v>
      </c>
      <c r="AY976" s="18" t="s">
        <v>172</v>
      </c>
      <c r="BE976" s="239">
        <f>IF(N976="základní",J976,0)</f>
        <v>0</v>
      </c>
      <c r="BF976" s="239">
        <f>IF(N976="snížená",J976,0)</f>
        <v>0</v>
      </c>
      <c r="BG976" s="239">
        <f>IF(N976="zákl. přenesená",J976,0)</f>
        <v>0</v>
      </c>
      <c r="BH976" s="239">
        <f>IF(N976="sníž. přenesená",J976,0)</f>
        <v>0</v>
      </c>
      <c r="BI976" s="239">
        <f>IF(N976="nulová",J976,0)</f>
        <v>0</v>
      </c>
      <c r="BJ976" s="18" t="s">
        <v>83</v>
      </c>
      <c r="BK976" s="239">
        <f>ROUND(I976*H976,2)</f>
        <v>0</v>
      </c>
      <c r="BL976" s="18" t="s">
        <v>265</v>
      </c>
      <c r="BM976" s="238" t="s">
        <v>1107</v>
      </c>
    </row>
    <row r="977" s="14" customFormat="1">
      <c r="A977" s="14"/>
      <c r="B977" s="251"/>
      <c r="C977" s="252"/>
      <c r="D977" s="242" t="s">
        <v>180</v>
      </c>
      <c r="E977" s="253" t="s">
        <v>1</v>
      </c>
      <c r="F977" s="254" t="s">
        <v>83</v>
      </c>
      <c r="G977" s="252"/>
      <c r="H977" s="255">
        <v>1</v>
      </c>
      <c r="I977" s="256"/>
      <c r="J977" s="252"/>
      <c r="K977" s="252"/>
      <c r="L977" s="257"/>
      <c r="M977" s="258"/>
      <c r="N977" s="259"/>
      <c r="O977" s="259"/>
      <c r="P977" s="259"/>
      <c r="Q977" s="259"/>
      <c r="R977" s="259"/>
      <c r="S977" s="259"/>
      <c r="T977" s="260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61" t="s">
        <v>180</v>
      </c>
      <c r="AU977" s="261" t="s">
        <v>85</v>
      </c>
      <c r="AV977" s="14" t="s">
        <v>85</v>
      </c>
      <c r="AW977" s="14" t="s">
        <v>33</v>
      </c>
      <c r="AX977" s="14" t="s">
        <v>83</v>
      </c>
      <c r="AY977" s="261" t="s">
        <v>172</v>
      </c>
    </row>
    <row r="978" s="2" customFormat="1" ht="24.15" customHeight="1">
      <c r="A978" s="39"/>
      <c r="B978" s="40"/>
      <c r="C978" s="227" t="s">
        <v>1108</v>
      </c>
      <c r="D978" s="227" t="s">
        <v>174</v>
      </c>
      <c r="E978" s="228" t="s">
        <v>1109</v>
      </c>
      <c r="F978" s="229" t="s">
        <v>1110</v>
      </c>
      <c r="G978" s="230" t="s">
        <v>1049</v>
      </c>
      <c r="H978" s="231">
        <v>2</v>
      </c>
      <c r="I978" s="232"/>
      <c r="J978" s="233">
        <f>ROUND(I978*H978,2)</f>
        <v>0</v>
      </c>
      <c r="K978" s="229" t="s">
        <v>1</v>
      </c>
      <c r="L978" s="45"/>
      <c r="M978" s="234" t="s">
        <v>1</v>
      </c>
      <c r="N978" s="235" t="s">
        <v>41</v>
      </c>
      <c r="O978" s="92"/>
      <c r="P978" s="236">
        <f>O978*H978</f>
        <v>0</v>
      </c>
      <c r="Q978" s="236">
        <v>2.0000000000000002E-05</v>
      </c>
      <c r="R978" s="236">
        <f>Q978*H978</f>
        <v>4.0000000000000003E-05</v>
      </c>
      <c r="S978" s="236">
        <v>0</v>
      </c>
      <c r="T978" s="237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38" t="s">
        <v>265</v>
      </c>
      <c r="AT978" s="238" t="s">
        <v>174</v>
      </c>
      <c r="AU978" s="238" t="s">
        <v>85</v>
      </c>
      <c r="AY978" s="18" t="s">
        <v>172</v>
      </c>
      <c r="BE978" s="239">
        <f>IF(N978="základní",J978,0)</f>
        <v>0</v>
      </c>
      <c r="BF978" s="239">
        <f>IF(N978="snížená",J978,0)</f>
        <v>0</v>
      </c>
      <c r="BG978" s="239">
        <f>IF(N978="zákl. přenesená",J978,0)</f>
        <v>0</v>
      </c>
      <c r="BH978" s="239">
        <f>IF(N978="sníž. přenesená",J978,0)</f>
        <v>0</v>
      </c>
      <c r="BI978" s="239">
        <f>IF(N978="nulová",J978,0)</f>
        <v>0</v>
      </c>
      <c r="BJ978" s="18" t="s">
        <v>83</v>
      </c>
      <c r="BK978" s="239">
        <f>ROUND(I978*H978,2)</f>
        <v>0</v>
      </c>
      <c r="BL978" s="18" t="s">
        <v>265</v>
      </c>
      <c r="BM978" s="238" t="s">
        <v>1111</v>
      </c>
    </row>
    <row r="979" s="14" customFormat="1">
      <c r="A979" s="14"/>
      <c r="B979" s="251"/>
      <c r="C979" s="252"/>
      <c r="D979" s="242" t="s">
        <v>180</v>
      </c>
      <c r="E979" s="253" t="s">
        <v>1</v>
      </c>
      <c r="F979" s="254" t="s">
        <v>85</v>
      </c>
      <c r="G979" s="252"/>
      <c r="H979" s="255">
        <v>2</v>
      </c>
      <c r="I979" s="256"/>
      <c r="J979" s="252"/>
      <c r="K979" s="252"/>
      <c r="L979" s="257"/>
      <c r="M979" s="258"/>
      <c r="N979" s="259"/>
      <c r="O979" s="259"/>
      <c r="P979" s="259"/>
      <c r="Q979" s="259"/>
      <c r="R979" s="259"/>
      <c r="S979" s="259"/>
      <c r="T979" s="260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61" t="s">
        <v>180</v>
      </c>
      <c r="AU979" s="261" t="s">
        <v>85</v>
      </c>
      <c r="AV979" s="14" t="s">
        <v>85</v>
      </c>
      <c r="AW979" s="14" t="s">
        <v>33</v>
      </c>
      <c r="AX979" s="14" t="s">
        <v>83</v>
      </c>
      <c r="AY979" s="261" t="s">
        <v>172</v>
      </c>
    </row>
    <row r="980" s="2" customFormat="1" ht="24.15" customHeight="1">
      <c r="A980" s="39"/>
      <c r="B980" s="40"/>
      <c r="C980" s="227" t="s">
        <v>1112</v>
      </c>
      <c r="D980" s="227" t="s">
        <v>174</v>
      </c>
      <c r="E980" s="228" t="s">
        <v>1113</v>
      </c>
      <c r="F980" s="229" t="s">
        <v>1114</v>
      </c>
      <c r="G980" s="230" t="s">
        <v>1049</v>
      </c>
      <c r="H980" s="231">
        <v>2</v>
      </c>
      <c r="I980" s="232"/>
      <c r="J980" s="233">
        <f>ROUND(I980*H980,2)</f>
        <v>0</v>
      </c>
      <c r="K980" s="229" t="s">
        <v>1</v>
      </c>
      <c r="L980" s="45"/>
      <c r="M980" s="234" t="s">
        <v>1</v>
      </c>
      <c r="N980" s="235" t="s">
        <v>41</v>
      </c>
      <c r="O980" s="92"/>
      <c r="P980" s="236">
        <f>O980*H980</f>
        <v>0</v>
      </c>
      <c r="Q980" s="236">
        <v>2.0000000000000002E-05</v>
      </c>
      <c r="R980" s="236">
        <f>Q980*H980</f>
        <v>4.0000000000000003E-05</v>
      </c>
      <c r="S980" s="236">
        <v>0</v>
      </c>
      <c r="T980" s="237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38" t="s">
        <v>265</v>
      </c>
      <c r="AT980" s="238" t="s">
        <v>174</v>
      </c>
      <c r="AU980" s="238" t="s">
        <v>85</v>
      </c>
      <c r="AY980" s="18" t="s">
        <v>172</v>
      </c>
      <c r="BE980" s="239">
        <f>IF(N980="základní",J980,0)</f>
        <v>0</v>
      </c>
      <c r="BF980" s="239">
        <f>IF(N980="snížená",J980,0)</f>
        <v>0</v>
      </c>
      <c r="BG980" s="239">
        <f>IF(N980="zákl. přenesená",J980,0)</f>
        <v>0</v>
      </c>
      <c r="BH980" s="239">
        <f>IF(N980="sníž. přenesená",J980,0)</f>
        <v>0</v>
      </c>
      <c r="BI980" s="239">
        <f>IF(N980="nulová",J980,0)</f>
        <v>0</v>
      </c>
      <c r="BJ980" s="18" t="s">
        <v>83</v>
      </c>
      <c r="BK980" s="239">
        <f>ROUND(I980*H980,2)</f>
        <v>0</v>
      </c>
      <c r="BL980" s="18" t="s">
        <v>265</v>
      </c>
      <c r="BM980" s="238" t="s">
        <v>1115</v>
      </c>
    </row>
    <row r="981" s="14" customFormat="1">
      <c r="A981" s="14"/>
      <c r="B981" s="251"/>
      <c r="C981" s="252"/>
      <c r="D981" s="242" t="s">
        <v>180</v>
      </c>
      <c r="E981" s="253" t="s">
        <v>1</v>
      </c>
      <c r="F981" s="254" t="s">
        <v>85</v>
      </c>
      <c r="G981" s="252"/>
      <c r="H981" s="255">
        <v>2</v>
      </c>
      <c r="I981" s="256"/>
      <c r="J981" s="252"/>
      <c r="K981" s="252"/>
      <c r="L981" s="257"/>
      <c r="M981" s="258"/>
      <c r="N981" s="259"/>
      <c r="O981" s="259"/>
      <c r="P981" s="259"/>
      <c r="Q981" s="259"/>
      <c r="R981" s="259"/>
      <c r="S981" s="259"/>
      <c r="T981" s="260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61" t="s">
        <v>180</v>
      </c>
      <c r="AU981" s="261" t="s">
        <v>85</v>
      </c>
      <c r="AV981" s="14" t="s">
        <v>85</v>
      </c>
      <c r="AW981" s="14" t="s">
        <v>33</v>
      </c>
      <c r="AX981" s="14" t="s">
        <v>83</v>
      </c>
      <c r="AY981" s="261" t="s">
        <v>172</v>
      </c>
    </row>
    <row r="982" s="2" customFormat="1" ht="24.15" customHeight="1">
      <c r="A982" s="39"/>
      <c r="B982" s="40"/>
      <c r="C982" s="227" t="s">
        <v>1116</v>
      </c>
      <c r="D982" s="227" t="s">
        <v>174</v>
      </c>
      <c r="E982" s="228" t="s">
        <v>1117</v>
      </c>
      <c r="F982" s="229" t="s">
        <v>1118</v>
      </c>
      <c r="G982" s="230" t="s">
        <v>1049</v>
      </c>
      <c r="H982" s="231">
        <v>1</v>
      </c>
      <c r="I982" s="232"/>
      <c r="J982" s="233">
        <f>ROUND(I982*H982,2)</f>
        <v>0</v>
      </c>
      <c r="K982" s="229" t="s">
        <v>1</v>
      </c>
      <c r="L982" s="45"/>
      <c r="M982" s="234" t="s">
        <v>1</v>
      </c>
      <c r="N982" s="235" t="s">
        <v>41</v>
      </c>
      <c r="O982" s="92"/>
      <c r="P982" s="236">
        <f>O982*H982</f>
        <v>0</v>
      </c>
      <c r="Q982" s="236">
        <v>2.0000000000000002E-05</v>
      </c>
      <c r="R982" s="236">
        <f>Q982*H982</f>
        <v>2.0000000000000002E-05</v>
      </c>
      <c r="S982" s="236">
        <v>0</v>
      </c>
      <c r="T982" s="237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8" t="s">
        <v>265</v>
      </c>
      <c r="AT982" s="238" t="s">
        <v>174</v>
      </c>
      <c r="AU982" s="238" t="s">
        <v>85</v>
      </c>
      <c r="AY982" s="18" t="s">
        <v>172</v>
      </c>
      <c r="BE982" s="239">
        <f>IF(N982="základní",J982,0)</f>
        <v>0</v>
      </c>
      <c r="BF982" s="239">
        <f>IF(N982="snížená",J982,0)</f>
        <v>0</v>
      </c>
      <c r="BG982" s="239">
        <f>IF(N982="zákl. přenesená",J982,0)</f>
        <v>0</v>
      </c>
      <c r="BH982" s="239">
        <f>IF(N982="sníž. přenesená",J982,0)</f>
        <v>0</v>
      </c>
      <c r="BI982" s="239">
        <f>IF(N982="nulová",J982,0)</f>
        <v>0</v>
      </c>
      <c r="BJ982" s="18" t="s">
        <v>83</v>
      </c>
      <c r="BK982" s="239">
        <f>ROUND(I982*H982,2)</f>
        <v>0</v>
      </c>
      <c r="BL982" s="18" t="s">
        <v>265</v>
      </c>
      <c r="BM982" s="238" t="s">
        <v>1119</v>
      </c>
    </row>
    <row r="983" s="14" customFormat="1">
      <c r="A983" s="14"/>
      <c r="B983" s="251"/>
      <c r="C983" s="252"/>
      <c r="D983" s="242" t="s">
        <v>180</v>
      </c>
      <c r="E983" s="253" t="s">
        <v>1</v>
      </c>
      <c r="F983" s="254" t="s">
        <v>83</v>
      </c>
      <c r="G983" s="252"/>
      <c r="H983" s="255">
        <v>1</v>
      </c>
      <c r="I983" s="256"/>
      <c r="J983" s="252"/>
      <c r="K983" s="252"/>
      <c r="L983" s="257"/>
      <c r="M983" s="258"/>
      <c r="N983" s="259"/>
      <c r="O983" s="259"/>
      <c r="P983" s="259"/>
      <c r="Q983" s="259"/>
      <c r="R983" s="259"/>
      <c r="S983" s="259"/>
      <c r="T983" s="260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61" t="s">
        <v>180</v>
      </c>
      <c r="AU983" s="261" t="s">
        <v>85</v>
      </c>
      <c r="AV983" s="14" t="s">
        <v>85</v>
      </c>
      <c r="AW983" s="14" t="s">
        <v>33</v>
      </c>
      <c r="AX983" s="14" t="s">
        <v>83</v>
      </c>
      <c r="AY983" s="261" t="s">
        <v>172</v>
      </c>
    </row>
    <row r="984" s="2" customFormat="1" ht="24.15" customHeight="1">
      <c r="A984" s="39"/>
      <c r="B984" s="40"/>
      <c r="C984" s="227" t="s">
        <v>1120</v>
      </c>
      <c r="D984" s="227" t="s">
        <v>174</v>
      </c>
      <c r="E984" s="228" t="s">
        <v>1121</v>
      </c>
      <c r="F984" s="229" t="s">
        <v>1122</v>
      </c>
      <c r="G984" s="230" t="s">
        <v>1049</v>
      </c>
      <c r="H984" s="231">
        <v>4</v>
      </c>
      <c r="I984" s="232"/>
      <c r="J984" s="233">
        <f>ROUND(I984*H984,2)</f>
        <v>0</v>
      </c>
      <c r="K984" s="229" t="s">
        <v>1</v>
      </c>
      <c r="L984" s="45"/>
      <c r="M984" s="234" t="s">
        <v>1</v>
      </c>
      <c r="N984" s="235" t="s">
        <v>41</v>
      </c>
      <c r="O984" s="92"/>
      <c r="P984" s="236">
        <f>O984*H984</f>
        <v>0</v>
      </c>
      <c r="Q984" s="236">
        <v>2.0000000000000002E-05</v>
      </c>
      <c r="R984" s="236">
        <f>Q984*H984</f>
        <v>8.0000000000000007E-05</v>
      </c>
      <c r="S984" s="236">
        <v>0</v>
      </c>
      <c r="T984" s="237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38" t="s">
        <v>265</v>
      </c>
      <c r="AT984" s="238" t="s">
        <v>174</v>
      </c>
      <c r="AU984" s="238" t="s">
        <v>85</v>
      </c>
      <c r="AY984" s="18" t="s">
        <v>172</v>
      </c>
      <c r="BE984" s="239">
        <f>IF(N984="základní",J984,0)</f>
        <v>0</v>
      </c>
      <c r="BF984" s="239">
        <f>IF(N984="snížená",J984,0)</f>
        <v>0</v>
      </c>
      <c r="BG984" s="239">
        <f>IF(N984="zákl. přenesená",J984,0)</f>
        <v>0</v>
      </c>
      <c r="BH984" s="239">
        <f>IF(N984="sníž. přenesená",J984,0)</f>
        <v>0</v>
      </c>
      <c r="BI984" s="239">
        <f>IF(N984="nulová",J984,0)</f>
        <v>0</v>
      </c>
      <c r="BJ984" s="18" t="s">
        <v>83</v>
      </c>
      <c r="BK984" s="239">
        <f>ROUND(I984*H984,2)</f>
        <v>0</v>
      </c>
      <c r="BL984" s="18" t="s">
        <v>265</v>
      </c>
      <c r="BM984" s="238" t="s">
        <v>1123</v>
      </c>
    </row>
    <row r="985" s="14" customFormat="1">
      <c r="A985" s="14"/>
      <c r="B985" s="251"/>
      <c r="C985" s="252"/>
      <c r="D985" s="242" t="s">
        <v>180</v>
      </c>
      <c r="E985" s="253" t="s">
        <v>1</v>
      </c>
      <c r="F985" s="254" t="s">
        <v>106</v>
      </c>
      <c r="G985" s="252"/>
      <c r="H985" s="255">
        <v>4</v>
      </c>
      <c r="I985" s="256"/>
      <c r="J985" s="252"/>
      <c r="K985" s="252"/>
      <c r="L985" s="257"/>
      <c r="M985" s="258"/>
      <c r="N985" s="259"/>
      <c r="O985" s="259"/>
      <c r="P985" s="259"/>
      <c r="Q985" s="259"/>
      <c r="R985" s="259"/>
      <c r="S985" s="259"/>
      <c r="T985" s="260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61" t="s">
        <v>180</v>
      </c>
      <c r="AU985" s="261" t="s">
        <v>85</v>
      </c>
      <c r="AV985" s="14" t="s">
        <v>85</v>
      </c>
      <c r="AW985" s="14" t="s">
        <v>33</v>
      </c>
      <c r="AX985" s="14" t="s">
        <v>83</v>
      </c>
      <c r="AY985" s="261" t="s">
        <v>172</v>
      </c>
    </row>
    <row r="986" s="2" customFormat="1" ht="24.15" customHeight="1">
      <c r="A986" s="39"/>
      <c r="B986" s="40"/>
      <c r="C986" s="227" t="s">
        <v>1124</v>
      </c>
      <c r="D986" s="227" t="s">
        <v>174</v>
      </c>
      <c r="E986" s="228" t="s">
        <v>1125</v>
      </c>
      <c r="F986" s="229" t="s">
        <v>1126</v>
      </c>
      <c r="G986" s="230" t="s">
        <v>1049</v>
      </c>
      <c r="H986" s="231">
        <v>1</v>
      </c>
      <c r="I986" s="232"/>
      <c r="J986" s="233">
        <f>ROUND(I986*H986,2)</f>
        <v>0</v>
      </c>
      <c r="K986" s="229" t="s">
        <v>1</v>
      </c>
      <c r="L986" s="45"/>
      <c r="M986" s="234" t="s">
        <v>1</v>
      </c>
      <c r="N986" s="235" t="s">
        <v>41</v>
      </c>
      <c r="O986" s="92"/>
      <c r="P986" s="236">
        <f>O986*H986</f>
        <v>0</v>
      </c>
      <c r="Q986" s="236">
        <v>2.0000000000000002E-05</v>
      </c>
      <c r="R986" s="236">
        <f>Q986*H986</f>
        <v>2.0000000000000002E-05</v>
      </c>
      <c r="S986" s="236">
        <v>0</v>
      </c>
      <c r="T986" s="237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8" t="s">
        <v>265</v>
      </c>
      <c r="AT986" s="238" t="s">
        <v>174</v>
      </c>
      <c r="AU986" s="238" t="s">
        <v>85</v>
      </c>
      <c r="AY986" s="18" t="s">
        <v>172</v>
      </c>
      <c r="BE986" s="239">
        <f>IF(N986="základní",J986,0)</f>
        <v>0</v>
      </c>
      <c r="BF986" s="239">
        <f>IF(N986="snížená",J986,0)</f>
        <v>0</v>
      </c>
      <c r="BG986" s="239">
        <f>IF(N986="zákl. přenesená",J986,0)</f>
        <v>0</v>
      </c>
      <c r="BH986" s="239">
        <f>IF(N986="sníž. přenesená",J986,0)</f>
        <v>0</v>
      </c>
      <c r="BI986" s="239">
        <f>IF(N986="nulová",J986,0)</f>
        <v>0</v>
      </c>
      <c r="BJ986" s="18" t="s">
        <v>83</v>
      </c>
      <c r="BK986" s="239">
        <f>ROUND(I986*H986,2)</f>
        <v>0</v>
      </c>
      <c r="BL986" s="18" t="s">
        <v>265</v>
      </c>
      <c r="BM986" s="238" t="s">
        <v>1127</v>
      </c>
    </row>
    <row r="987" s="14" customFormat="1">
      <c r="A987" s="14"/>
      <c r="B987" s="251"/>
      <c r="C987" s="252"/>
      <c r="D987" s="242" t="s">
        <v>180</v>
      </c>
      <c r="E987" s="253" t="s">
        <v>1</v>
      </c>
      <c r="F987" s="254" t="s">
        <v>83</v>
      </c>
      <c r="G987" s="252"/>
      <c r="H987" s="255">
        <v>1</v>
      </c>
      <c r="I987" s="256"/>
      <c r="J987" s="252"/>
      <c r="K987" s="252"/>
      <c r="L987" s="257"/>
      <c r="M987" s="258"/>
      <c r="N987" s="259"/>
      <c r="O987" s="259"/>
      <c r="P987" s="259"/>
      <c r="Q987" s="259"/>
      <c r="R987" s="259"/>
      <c r="S987" s="259"/>
      <c r="T987" s="260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61" t="s">
        <v>180</v>
      </c>
      <c r="AU987" s="261" t="s">
        <v>85</v>
      </c>
      <c r="AV987" s="14" t="s">
        <v>85</v>
      </c>
      <c r="AW987" s="14" t="s">
        <v>33</v>
      </c>
      <c r="AX987" s="14" t="s">
        <v>83</v>
      </c>
      <c r="AY987" s="261" t="s">
        <v>172</v>
      </c>
    </row>
    <row r="988" s="12" customFormat="1" ht="22.8" customHeight="1">
      <c r="A988" s="12"/>
      <c r="B988" s="211"/>
      <c r="C988" s="212"/>
      <c r="D988" s="213" t="s">
        <v>75</v>
      </c>
      <c r="E988" s="225" t="s">
        <v>1128</v>
      </c>
      <c r="F988" s="225" t="s">
        <v>1129</v>
      </c>
      <c r="G988" s="212"/>
      <c r="H988" s="212"/>
      <c r="I988" s="215"/>
      <c r="J988" s="226">
        <f>BK988</f>
        <v>0</v>
      </c>
      <c r="K988" s="212"/>
      <c r="L988" s="217"/>
      <c r="M988" s="218"/>
      <c r="N988" s="219"/>
      <c r="O988" s="219"/>
      <c r="P988" s="220">
        <f>SUM(P989:P1011)</f>
        <v>0</v>
      </c>
      <c r="Q988" s="219"/>
      <c r="R988" s="220">
        <f>SUM(R989:R1011)</f>
        <v>1.58771</v>
      </c>
      <c r="S988" s="219"/>
      <c r="T988" s="221">
        <f>SUM(T989:T1011)</f>
        <v>0</v>
      </c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R988" s="222" t="s">
        <v>85</v>
      </c>
      <c r="AT988" s="223" t="s">
        <v>75</v>
      </c>
      <c r="AU988" s="223" t="s">
        <v>83</v>
      </c>
      <c r="AY988" s="222" t="s">
        <v>172</v>
      </c>
      <c r="BK988" s="224">
        <f>SUM(BK989:BK1011)</f>
        <v>0</v>
      </c>
    </row>
    <row r="989" s="2" customFormat="1" ht="24.15" customHeight="1">
      <c r="A989" s="39"/>
      <c r="B989" s="40"/>
      <c r="C989" s="227" t="s">
        <v>1130</v>
      </c>
      <c r="D989" s="227" t="s">
        <v>174</v>
      </c>
      <c r="E989" s="228" t="s">
        <v>1131</v>
      </c>
      <c r="F989" s="229" t="s">
        <v>1132</v>
      </c>
      <c r="G989" s="230" t="s">
        <v>1049</v>
      </c>
      <c r="H989" s="231">
        <v>5</v>
      </c>
      <c r="I989" s="232"/>
      <c r="J989" s="233">
        <f>ROUND(I989*H989,2)</f>
        <v>0</v>
      </c>
      <c r="K989" s="229" t="s">
        <v>1</v>
      </c>
      <c r="L989" s="45"/>
      <c r="M989" s="234" t="s">
        <v>1</v>
      </c>
      <c r="N989" s="235" t="s">
        <v>41</v>
      </c>
      <c r="O989" s="92"/>
      <c r="P989" s="236">
        <f>O989*H989</f>
        <v>0</v>
      </c>
      <c r="Q989" s="236">
        <v>5.0000000000000002E-05</v>
      </c>
      <c r="R989" s="236">
        <f>Q989*H989</f>
        <v>0.00025000000000000001</v>
      </c>
      <c r="S989" s="236">
        <v>0</v>
      </c>
      <c r="T989" s="237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38" t="s">
        <v>265</v>
      </c>
      <c r="AT989" s="238" t="s">
        <v>174</v>
      </c>
      <c r="AU989" s="238" t="s">
        <v>85</v>
      </c>
      <c r="AY989" s="18" t="s">
        <v>172</v>
      </c>
      <c r="BE989" s="239">
        <f>IF(N989="základní",J989,0)</f>
        <v>0</v>
      </c>
      <c r="BF989" s="239">
        <f>IF(N989="snížená",J989,0)</f>
        <v>0</v>
      </c>
      <c r="BG989" s="239">
        <f>IF(N989="zákl. přenesená",J989,0)</f>
        <v>0</v>
      </c>
      <c r="BH989" s="239">
        <f>IF(N989="sníž. přenesená",J989,0)</f>
        <v>0</v>
      </c>
      <c r="BI989" s="239">
        <f>IF(N989="nulová",J989,0)</f>
        <v>0</v>
      </c>
      <c r="BJ989" s="18" t="s">
        <v>83</v>
      </c>
      <c r="BK989" s="239">
        <f>ROUND(I989*H989,2)</f>
        <v>0</v>
      </c>
      <c r="BL989" s="18" t="s">
        <v>265</v>
      </c>
      <c r="BM989" s="238" t="s">
        <v>1133</v>
      </c>
    </row>
    <row r="990" s="13" customFormat="1">
      <c r="A990" s="13"/>
      <c r="B990" s="240"/>
      <c r="C990" s="241"/>
      <c r="D990" s="242" t="s">
        <v>180</v>
      </c>
      <c r="E990" s="243" t="s">
        <v>1</v>
      </c>
      <c r="F990" s="244" t="s">
        <v>1134</v>
      </c>
      <c r="G990" s="241"/>
      <c r="H990" s="243" t="s">
        <v>1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50" t="s">
        <v>180</v>
      </c>
      <c r="AU990" s="250" t="s">
        <v>85</v>
      </c>
      <c r="AV990" s="13" t="s">
        <v>83</v>
      </c>
      <c r="AW990" s="13" t="s">
        <v>33</v>
      </c>
      <c r="AX990" s="13" t="s">
        <v>76</v>
      </c>
      <c r="AY990" s="250" t="s">
        <v>172</v>
      </c>
    </row>
    <row r="991" s="14" customFormat="1">
      <c r="A991" s="14"/>
      <c r="B991" s="251"/>
      <c r="C991" s="252"/>
      <c r="D991" s="242" t="s">
        <v>180</v>
      </c>
      <c r="E991" s="253" t="s">
        <v>1</v>
      </c>
      <c r="F991" s="254" t="s">
        <v>111</v>
      </c>
      <c r="G991" s="252"/>
      <c r="H991" s="255">
        <v>5</v>
      </c>
      <c r="I991" s="256"/>
      <c r="J991" s="252"/>
      <c r="K991" s="252"/>
      <c r="L991" s="257"/>
      <c r="M991" s="258"/>
      <c r="N991" s="259"/>
      <c r="O991" s="259"/>
      <c r="P991" s="259"/>
      <c r="Q991" s="259"/>
      <c r="R991" s="259"/>
      <c r="S991" s="259"/>
      <c r="T991" s="260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61" t="s">
        <v>180</v>
      </c>
      <c r="AU991" s="261" t="s">
        <v>85</v>
      </c>
      <c r="AV991" s="14" t="s">
        <v>85</v>
      </c>
      <c r="AW991" s="14" t="s">
        <v>33</v>
      </c>
      <c r="AX991" s="14" t="s">
        <v>76</v>
      </c>
      <c r="AY991" s="261" t="s">
        <v>172</v>
      </c>
    </row>
    <row r="992" s="15" customFormat="1">
      <c r="A992" s="15"/>
      <c r="B992" s="262"/>
      <c r="C992" s="263"/>
      <c r="D992" s="242" t="s">
        <v>180</v>
      </c>
      <c r="E992" s="264" t="s">
        <v>1</v>
      </c>
      <c r="F992" s="265" t="s">
        <v>185</v>
      </c>
      <c r="G992" s="263"/>
      <c r="H992" s="266">
        <v>5</v>
      </c>
      <c r="I992" s="267"/>
      <c r="J992" s="263"/>
      <c r="K992" s="263"/>
      <c r="L992" s="268"/>
      <c r="M992" s="269"/>
      <c r="N992" s="270"/>
      <c r="O992" s="270"/>
      <c r="P992" s="270"/>
      <c r="Q992" s="270"/>
      <c r="R992" s="270"/>
      <c r="S992" s="270"/>
      <c r="T992" s="271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72" t="s">
        <v>180</v>
      </c>
      <c r="AU992" s="272" t="s">
        <v>85</v>
      </c>
      <c r="AV992" s="15" t="s">
        <v>106</v>
      </c>
      <c r="AW992" s="15" t="s">
        <v>33</v>
      </c>
      <c r="AX992" s="15" t="s">
        <v>83</v>
      </c>
      <c r="AY992" s="272" t="s">
        <v>172</v>
      </c>
    </row>
    <row r="993" s="2" customFormat="1" ht="24.15" customHeight="1">
      <c r="A993" s="39"/>
      <c r="B993" s="40"/>
      <c r="C993" s="227" t="s">
        <v>1135</v>
      </c>
      <c r="D993" s="227" t="s">
        <v>174</v>
      </c>
      <c r="E993" s="228" t="s">
        <v>1136</v>
      </c>
      <c r="F993" s="229" t="s">
        <v>1137</v>
      </c>
      <c r="G993" s="230" t="s">
        <v>177</v>
      </c>
      <c r="H993" s="231">
        <v>150.19999999999999</v>
      </c>
      <c r="I993" s="232"/>
      <c r="J993" s="233">
        <f>ROUND(I993*H993,2)</f>
        <v>0</v>
      </c>
      <c r="K993" s="229" t="s">
        <v>178</v>
      </c>
      <c r="L993" s="45"/>
      <c r="M993" s="234" t="s">
        <v>1</v>
      </c>
      <c r="N993" s="235" t="s">
        <v>41</v>
      </c>
      <c r="O993" s="92"/>
      <c r="P993" s="236">
        <f>O993*H993</f>
        <v>0</v>
      </c>
      <c r="Q993" s="236">
        <v>5.0000000000000002E-05</v>
      </c>
      <c r="R993" s="236">
        <f>Q993*H993</f>
        <v>0.0075100000000000002</v>
      </c>
      <c r="S993" s="236">
        <v>0</v>
      </c>
      <c r="T993" s="237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38" t="s">
        <v>265</v>
      </c>
      <c r="AT993" s="238" t="s">
        <v>174</v>
      </c>
      <c r="AU993" s="238" t="s">
        <v>85</v>
      </c>
      <c r="AY993" s="18" t="s">
        <v>172</v>
      </c>
      <c r="BE993" s="239">
        <f>IF(N993="základní",J993,0)</f>
        <v>0</v>
      </c>
      <c r="BF993" s="239">
        <f>IF(N993="snížená",J993,0)</f>
        <v>0</v>
      </c>
      <c r="BG993" s="239">
        <f>IF(N993="zákl. přenesená",J993,0)</f>
        <v>0</v>
      </c>
      <c r="BH993" s="239">
        <f>IF(N993="sníž. přenesená",J993,0)</f>
        <v>0</v>
      </c>
      <c r="BI993" s="239">
        <f>IF(N993="nulová",J993,0)</f>
        <v>0</v>
      </c>
      <c r="BJ993" s="18" t="s">
        <v>83</v>
      </c>
      <c r="BK993" s="239">
        <f>ROUND(I993*H993,2)</f>
        <v>0</v>
      </c>
      <c r="BL993" s="18" t="s">
        <v>265</v>
      </c>
      <c r="BM993" s="238" t="s">
        <v>1138</v>
      </c>
    </row>
    <row r="994" s="13" customFormat="1">
      <c r="A994" s="13"/>
      <c r="B994" s="240"/>
      <c r="C994" s="241"/>
      <c r="D994" s="242" t="s">
        <v>180</v>
      </c>
      <c r="E994" s="243" t="s">
        <v>1</v>
      </c>
      <c r="F994" s="244" t="s">
        <v>1139</v>
      </c>
      <c r="G994" s="241"/>
      <c r="H994" s="243" t="s">
        <v>1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50" t="s">
        <v>180</v>
      </c>
      <c r="AU994" s="250" t="s">
        <v>85</v>
      </c>
      <c r="AV994" s="13" t="s">
        <v>83</v>
      </c>
      <c r="AW994" s="13" t="s">
        <v>33</v>
      </c>
      <c r="AX994" s="13" t="s">
        <v>76</v>
      </c>
      <c r="AY994" s="250" t="s">
        <v>172</v>
      </c>
    </row>
    <row r="995" s="13" customFormat="1">
      <c r="A995" s="13"/>
      <c r="B995" s="240"/>
      <c r="C995" s="241"/>
      <c r="D995" s="242" t="s">
        <v>180</v>
      </c>
      <c r="E995" s="243" t="s">
        <v>1</v>
      </c>
      <c r="F995" s="244" t="s">
        <v>335</v>
      </c>
      <c r="G995" s="241"/>
      <c r="H995" s="243" t="s">
        <v>1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50" t="s">
        <v>180</v>
      </c>
      <c r="AU995" s="250" t="s">
        <v>85</v>
      </c>
      <c r="AV995" s="13" t="s">
        <v>83</v>
      </c>
      <c r="AW995" s="13" t="s">
        <v>33</v>
      </c>
      <c r="AX995" s="13" t="s">
        <v>76</v>
      </c>
      <c r="AY995" s="250" t="s">
        <v>172</v>
      </c>
    </row>
    <row r="996" s="13" customFormat="1">
      <c r="A996" s="13"/>
      <c r="B996" s="240"/>
      <c r="C996" s="241"/>
      <c r="D996" s="242" t="s">
        <v>180</v>
      </c>
      <c r="E996" s="243" t="s">
        <v>1</v>
      </c>
      <c r="F996" s="244" t="s">
        <v>1140</v>
      </c>
      <c r="G996" s="241"/>
      <c r="H996" s="243" t="s">
        <v>1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50" t="s">
        <v>180</v>
      </c>
      <c r="AU996" s="250" t="s">
        <v>85</v>
      </c>
      <c r="AV996" s="13" t="s">
        <v>83</v>
      </c>
      <c r="AW996" s="13" t="s">
        <v>33</v>
      </c>
      <c r="AX996" s="13" t="s">
        <v>76</v>
      </c>
      <c r="AY996" s="250" t="s">
        <v>172</v>
      </c>
    </row>
    <row r="997" s="13" customFormat="1">
      <c r="A997" s="13"/>
      <c r="B997" s="240"/>
      <c r="C997" s="241"/>
      <c r="D997" s="242" t="s">
        <v>180</v>
      </c>
      <c r="E997" s="243" t="s">
        <v>1</v>
      </c>
      <c r="F997" s="244" t="s">
        <v>1141</v>
      </c>
      <c r="G997" s="241"/>
      <c r="H997" s="243" t="s">
        <v>1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50" t="s">
        <v>180</v>
      </c>
      <c r="AU997" s="250" t="s">
        <v>85</v>
      </c>
      <c r="AV997" s="13" t="s">
        <v>83</v>
      </c>
      <c r="AW997" s="13" t="s">
        <v>33</v>
      </c>
      <c r="AX997" s="13" t="s">
        <v>76</v>
      </c>
      <c r="AY997" s="250" t="s">
        <v>172</v>
      </c>
    </row>
    <row r="998" s="14" customFormat="1">
      <c r="A998" s="14"/>
      <c r="B998" s="251"/>
      <c r="C998" s="252"/>
      <c r="D998" s="242" t="s">
        <v>180</v>
      </c>
      <c r="E998" s="253" t="s">
        <v>1</v>
      </c>
      <c r="F998" s="254" t="s">
        <v>1142</v>
      </c>
      <c r="G998" s="252"/>
      <c r="H998" s="255">
        <v>70.25</v>
      </c>
      <c r="I998" s="256"/>
      <c r="J998" s="252"/>
      <c r="K998" s="252"/>
      <c r="L998" s="257"/>
      <c r="M998" s="258"/>
      <c r="N998" s="259"/>
      <c r="O998" s="259"/>
      <c r="P998" s="259"/>
      <c r="Q998" s="259"/>
      <c r="R998" s="259"/>
      <c r="S998" s="259"/>
      <c r="T998" s="260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61" t="s">
        <v>180</v>
      </c>
      <c r="AU998" s="261" t="s">
        <v>85</v>
      </c>
      <c r="AV998" s="14" t="s">
        <v>85</v>
      </c>
      <c r="AW998" s="14" t="s">
        <v>33</v>
      </c>
      <c r="AX998" s="14" t="s">
        <v>76</v>
      </c>
      <c r="AY998" s="261" t="s">
        <v>172</v>
      </c>
    </row>
    <row r="999" s="13" customFormat="1">
      <c r="A999" s="13"/>
      <c r="B999" s="240"/>
      <c r="C999" s="241"/>
      <c r="D999" s="242" t="s">
        <v>180</v>
      </c>
      <c r="E999" s="243" t="s">
        <v>1</v>
      </c>
      <c r="F999" s="244" t="s">
        <v>341</v>
      </c>
      <c r="G999" s="241"/>
      <c r="H999" s="243" t="s">
        <v>1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50" t="s">
        <v>180</v>
      </c>
      <c r="AU999" s="250" t="s">
        <v>85</v>
      </c>
      <c r="AV999" s="13" t="s">
        <v>83</v>
      </c>
      <c r="AW999" s="13" t="s">
        <v>33</v>
      </c>
      <c r="AX999" s="13" t="s">
        <v>76</v>
      </c>
      <c r="AY999" s="250" t="s">
        <v>172</v>
      </c>
    </row>
    <row r="1000" s="14" customFormat="1">
      <c r="A1000" s="14"/>
      <c r="B1000" s="251"/>
      <c r="C1000" s="252"/>
      <c r="D1000" s="242" t="s">
        <v>180</v>
      </c>
      <c r="E1000" s="253" t="s">
        <v>1</v>
      </c>
      <c r="F1000" s="254" t="s">
        <v>582</v>
      </c>
      <c r="G1000" s="252"/>
      <c r="H1000" s="255">
        <v>79.950000000000003</v>
      </c>
      <c r="I1000" s="256"/>
      <c r="J1000" s="252"/>
      <c r="K1000" s="252"/>
      <c r="L1000" s="257"/>
      <c r="M1000" s="258"/>
      <c r="N1000" s="259"/>
      <c r="O1000" s="259"/>
      <c r="P1000" s="259"/>
      <c r="Q1000" s="259"/>
      <c r="R1000" s="259"/>
      <c r="S1000" s="259"/>
      <c r="T1000" s="260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61" t="s">
        <v>180</v>
      </c>
      <c r="AU1000" s="261" t="s">
        <v>85</v>
      </c>
      <c r="AV1000" s="14" t="s">
        <v>85</v>
      </c>
      <c r="AW1000" s="14" t="s">
        <v>33</v>
      </c>
      <c r="AX1000" s="14" t="s">
        <v>76</v>
      </c>
      <c r="AY1000" s="261" t="s">
        <v>172</v>
      </c>
    </row>
    <row r="1001" s="15" customFormat="1">
      <c r="A1001" s="15"/>
      <c r="B1001" s="262"/>
      <c r="C1001" s="263"/>
      <c r="D1001" s="242" t="s">
        <v>180</v>
      </c>
      <c r="E1001" s="264" t="s">
        <v>1</v>
      </c>
      <c r="F1001" s="265" t="s">
        <v>185</v>
      </c>
      <c r="G1001" s="263"/>
      <c r="H1001" s="266">
        <v>150.19999999999999</v>
      </c>
      <c r="I1001" s="267"/>
      <c r="J1001" s="263"/>
      <c r="K1001" s="263"/>
      <c r="L1001" s="268"/>
      <c r="M1001" s="269"/>
      <c r="N1001" s="270"/>
      <c r="O1001" s="270"/>
      <c r="P1001" s="270"/>
      <c r="Q1001" s="270"/>
      <c r="R1001" s="270"/>
      <c r="S1001" s="270"/>
      <c r="T1001" s="271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T1001" s="272" t="s">
        <v>180</v>
      </c>
      <c r="AU1001" s="272" t="s">
        <v>85</v>
      </c>
      <c r="AV1001" s="15" t="s">
        <v>106</v>
      </c>
      <c r="AW1001" s="15" t="s">
        <v>33</v>
      </c>
      <c r="AX1001" s="15" t="s">
        <v>83</v>
      </c>
      <c r="AY1001" s="272" t="s">
        <v>172</v>
      </c>
    </row>
    <row r="1002" s="2" customFormat="1" ht="24.15" customHeight="1">
      <c r="A1002" s="39"/>
      <c r="B1002" s="40"/>
      <c r="C1002" s="284" t="s">
        <v>1143</v>
      </c>
      <c r="D1002" s="284" t="s">
        <v>259</v>
      </c>
      <c r="E1002" s="285" t="s">
        <v>1144</v>
      </c>
      <c r="F1002" s="286" t="s">
        <v>1145</v>
      </c>
      <c r="G1002" s="287" t="s">
        <v>177</v>
      </c>
      <c r="H1002" s="288">
        <v>172.72999999999999</v>
      </c>
      <c r="I1002" s="289"/>
      <c r="J1002" s="290">
        <f>ROUND(I1002*H1002,2)</f>
        <v>0</v>
      </c>
      <c r="K1002" s="286" t="s">
        <v>178</v>
      </c>
      <c r="L1002" s="291"/>
      <c r="M1002" s="292" t="s">
        <v>1</v>
      </c>
      <c r="N1002" s="293" t="s">
        <v>41</v>
      </c>
      <c r="O1002" s="92"/>
      <c r="P1002" s="236">
        <f>O1002*H1002</f>
        <v>0</v>
      </c>
      <c r="Q1002" s="236">
        <v>0.0080000000000000002</v>
      </c>
      <c r="R1002" s="236">
        <f>Q1002*H1002</f>
        <v>1.38184</v>
      </c>
      <c r="S1002" s="236">
        <v>0</v>
      </c>
      <c r="T1002" s="237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38" t="s">
        <v>358</v>
      </c>
      <c r="AT1002" s="238" t="s">
        <v>259</v>
      </c>
      <c r="AU1002" s="238" t="s">
        <v>85</v>
      </c>
      <c r="AY1002" s="18" t="s">
        <v>172</v>
      </c>
      <c r="BE1002" s="239">
        <f>IF(N1002="základní",J1002,0)</f>
        <v>0</v>
      </c>
      <c r="BF1002" s="239">
        <f>IF(N1002="snížená",J1002,0)</f>
        <v>0</v>
      </c>
      <c r="BG1002" s="239">
        <f>IF(N1002="zákl. přenesená",J1002,0)</f>
        <v>0</v>
      </c>
      <c r="BH1002" s="239">
        <f>IF(N1002="sníž. přenesená",J1002,0)</f>
        <v>0</v>
      </c>
      <c r="BI1002" s="239">
        <f>IF(N1002="nulová",J1002,0)</f>
        <v>0</v>
      </c>
      <c r="BJ1002" s="18" t="s">
        <v>83</v>
      </c>
      <c r="BK1002" s="239">
        <f>ROUND(I1002*H1002,2)</f>
        <v>0</v>
      </c>
      <c r="BL1002" s="18" t="s">
        <v>265</v>
      </c>
      <c r="BM1002" s="238" t="s">
        <v>1146</v>
      </c>
    </row>
    <row r="1003" s="14" customFormat="1">
      <c r="A1003" s="14"/>
      <c r="B1003" s="251"/>
      <c r="C1003" s="252"/>
      <c r="D1003" s="242" t="s">
        <v>180</v>
      </c>
      <c r="E1003" s="253" t="s">
        <v>1</v>
      </c>
      <c r="F1003" s="254" t="s">
        <v>1147</v>
      </c>
      <c r="G1003" s="252"/>
      <c r="H1003" s="255">
        <v>172.72999999999999</v>
      </c>
      <c r="I1003" s="256"/>
      <c r="J1003" s="252"/>
      <c r="K1003" s="252"/>
      <c r="L1003" s="257"/>
      <c r="M1003" s="258"/>
      <c r="N1003" s="259"/>
      <c r="O1003" s="259"/>
      <c r="P1003" s="259"/>
      <c r="Q1003" s="259"/>
      <c r="R1003" s="259"/>
      <c r="S1003" s="259"/>
      <c r="T1003" s="260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61" t="s">
        <v>180</v>
      </c>
      <c r="AU1003" s="261" t="s">
        <v>85</v>
      </c>
      <c r="AV1003" s="14" t="s">
        <v>85</v>
      </c>
      <c r="AW1003" s="14" t="s">
        <v>33</v>
      </c>
      <c r="AX1003" s="14" t="s">
        <v>76</v>
      </c>
      <c r="AY1003" s="261" t="s">
        <v>172</v>
      </c>
    </row>
    <row r="1004" s="15" customFormat="1">
      <c r="A1004" s="15"/>
      <c r="B1004" s="262"/>
      <c r="C1004" s="263"/>
      <c r="D1004" s="242" t="s">
        <v>180</v>
      </c>
      <c r="E1004" s="264" t="s">
        <v>1</v>
      </c>
      <c r="F1004" s="265" t="s">
        <v>185</v>
      </c>
      <c r="G1004" s="263"/>
      <c r="H1004" s="266">
        <v>172.72999999999999</v>
      </c>
      <c r="I1004" s="267"/>
      <c r="J1004" s="263"/>
      <c r="K1004" s="263"/>
      <c r="L1004" s="268"/>
      <c r="M1004" s="269"/>
      <c r="N1004" s="270"/>
      <c r="O1004" s="270"/>
      <c r="P1004" s="270"/>
      <c r="Q1004" s="270"/>
      <c r="R1004" s="270"/>
      <c r="S1004" s="270"/>
      <c r="T1004" s="271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72" t="s">
        <v>180</v>
      </c>
      <c r="AU1004" s="272" t="s">
        <v>85</v>
      </c>
      <c r="AV1004" s="15" t="s">
        <v>106</v>
      </c>
      <c r="AW1004" s="15" t="s">
        <v>33</v>
      </c>
      <c r="AX1004" s="15" t="s">
        <v>83</v>
      </c>
      <c r="AY1004" s="272" t="s">
        <v>172</v>
      </c>
    </row>
    <row r="1005" s="2" customFormat="1" ht="14.4" customHeight="1">
      <c r="A1005" s="39"/>
      <c r="B1005" s="40"/>
      <c r="C1005" s="227" t="s">
        <v>1148</v>
      </c>
      <c r="D1005" s="227" t="s">
        <v>174</v>
      </c>
      <c r="E1005" s="228" t="s">
        <v>1149</v>
      </c>
      <c r="F1005" s="229" t="s">
        <v>1150</v>
      </c>
      <c r="G1005" s="230" t="s">
        <v>177</v>
      </c>
      <c r="H1005" s="231">
        <v>11</v>
      </c>
      <c r="I1005" s="232"/>
      <c r="J1005" s="233">
        <f>ROUND(I1005*H1005,2)</f>
        <v>0</v>
      </c>
      <c r="K1005" s="229" t="s">
        <v>178</v>
      </c>
      <c r="L1005" s="45"/>
      <c r="M1005" s="234" t="s">
        <v>1</v>
      </c>
      <c r="N1005" s="235" t="s">
        <v>41</v>
      </c>
      <c r="O1005" s="92"/>
      <c r="P1005" s="236">
        <f>O1005*H1005</f>
        <v>0</v>
      </c>
      <c r="Q1005" s="236">
        <v>1.0000000000000001E-05</v>
      </c>
      <c r="R1005" s="236">
        <f>Q1005*H1005</f>
        <v>0.00011</v>
      </c>
      <c r="S1005" s="236">
        <v>0</v>
      </c>
      <c r="T1005" s="237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38" t="s">
        <v>265</v>
      </c>
      <c r="AT1005" s="238" t="s">
        <v>174</v>
      </c>
      <c r="AU1005" s="238" t="s">
        <v>85</v>
      </c>
      <c r="AY1005" s="18" t="s">
        <v>172</v>
      </c>
      <c r="BE1005" s="239">
        <f>IF(N1005="základní",J1005,0)</f>
        <v>0</v>
      </c>
      <c r="BF1005" s="239">
        <f>IF(N1005="snížená",J1005,0)</f>
        <v>0</v>
      </c>
      <c r="BG1005" s="239">
        <f>IF(N1005="zákl. přenesená",J1005,0)</f>
        <v>0</v>
      </c>
      <c r="BH1005" s="239">
        <f>IF(N1005="sníž. přenesená",J1005,0)</f>
        <v>0</v>
      </c>
      <c r="BI1005" s="239">
        <f>IF(N1005="nulová",J1005,0)</f>
        <v>0</v>
      </c>
      <c r="BJ1005" s="18" t="s">
        <v>83</v>
      </c>
      <c r="BK1005" s="239">
        <f>ROUND(I1005*H1005,2)</f>
        <v>0</v>
      </c>
      <c r="BL1005" s="18" t="s">
        <v>265</v>
      </c>
      <c r="BM1005" s="238" t="s">
        <v>1151</v>
      </c>
    </row>
    <row r="1006" s="13" customFormat="1">
      <c r="A1006" s="13"/>
      <c r="B1006" s="240"/>
      <c r="C1006" s="241"/>
      <c r="D1006" s="242" t="s">
        <v>180</v>
      </c>
      <c r="E1006" s="243" t="s">
        <v>1</v>
      </c>
      <c r="F1006" s="244" t="s">
        <v>1152</v>
      </c>
      <c r="G1006" s="241"/>
      <c r="H1006" s="243" t="s">
        <v>1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50" t="s">
        <v>180</v>
      </c>
      <c r="AU1006" s="250" t="s">
        <v>85</v>
      </c>
      <c r="AV1006" s="13" t="s">
        <v>83</v>
      </c>
      <c r="AW1006" s="13" t="s">
        <v>33</v>
      </c>
      <c r="AX1006" s="13" t="s">
        <v>76</v>
      </c>
      <c r="AY1006" s="250" t="s">
        <v>172</v>
      </c>
    </row>
    <row r="1007" s="13" customFormat="1">
      <c r="A1007" s="13"/>
      <c r="B1007" s="240"/>
      <c r="C1007" s="241"/>
      <c r="D1007" s="242" t="s">
        <v>180</v>
      </c>
      <c r="E1007" s="243" t="s">
        <v>1</v>
      </c>
      <c r="F1007" s="244" t="s">
        <v>1153</v>
      </c>
      <c r="G1007" s="241"/>
      <c r="H1007" s="243" t="s">
        <v>1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50" t="s">
        <v>180</v>
      </c>
      <c r="AU1007" s="250" t="s">
        <v>85</v>
      </c>
      <c r="AV1007" s="13" t="s">
        <v>83</v>
      </c>
      <c r="AW1007" s="13" t="s">
        <v>33</v>
      </c>
      <c r="AX1007" s="13" t="s">
        <v>76</v>
      </c>
      <c r="AY1007" s="250" t="s">
        <v>172</v>
      </c>
    </row>
    <row r="1008" s="14" customFormat="1">
      <c r="A1008" s="14"/>
      <c r="B1008" s="251"/>
      <c r="C1008" s="252"/>
      <c r="D1008" s="242" t="s">
        <v>180</v>
      </c>
      <c r="E1008" s="253" t="s">
        <v>1</v>
      </c>
      <c r="F1008" s="254" t="s">
        <v>233</v>
      </c>
      <c r="G1008" s="252"/>
      <c r="H1008" s="255">
        <v>11</v>
      </c>
      <c r="I1008" s="256"/>
      <c r="J1008" s="252"/>
      <c r="K1008" s="252"/>
      <c r="L1008" s="257"/>
      <c r="M1008" s="258"/>
      <c r="N1008" s="259"/>
      <c r="O1008" s="259"/>
      <c r="P1008" s="259"/>
      <c r="Q1008" s="259"/>
      <c r="R1008" s="259"/>
      <c r="S1008" s="259"/>
      <c r="T1008" s="260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61" t="s">
        <v>180</v>
      </c>
      <c r="AU1008" s="261" t="s">
        <v>85</v>
      </c>
      <c r="AV1008" s="14" t="s">
        <v>85</v>
      </c>
      <c r="AW1008" s="14" t="s">
        <v>33</v>
      </c>
      <c r="AX1008" s="14" t="s">
        <v>83</v>
      </c>
      <c r="AY1008" s="261" t="s">
        <v>172</v>
      </c>
    </row>
    <row r="1009" s="2" customFormat="1" ht="14.4" customHeight="1">
      <c r="A1009" s="39"/>
      <c r="B1009" s="40"/>
      <c r="C1009" s="284" t="s">
        <v>1154</v>
      </c>
      <c r="D1009" s="284" t="s">
        <v>259</v>
      </c>
      <c r="E1009" s="285" t="s">
        <v>1155</v>
      </c>
      <c r="F1009" s="286" t="s">
        <v>1156</v>
      </c>
      <c r="G1009" s="287" t="s">
        <v>177</v>
      </c>
      <c r="H1009" s="288">
        <v>13.199999999999999</v>
      </c>
      <c r="I1009" s="289"/>
      <c r="J1009" s="290">
        <f>ROUND(I1009*H1009,2)</f>
        <v>0</v>
      </c>
      <c r="K1009" s="286" t="s">
        <v>1</v>
      </c>
      <c r="L1009" s="291"/>
      <c r="M1009" s="292" t="s">
        <v>1</v>
      </c>
      <c r="N1009" s="293" t="s">
        <v>41</v>
      </c>
      <c r="O1009" s="92"/>
      <c r="P1009" s="236">
        <f>O1009*H1009</f>
        <v>0</v>
      </c>
      <c r="Q1009" s="236">
        <v>0.014999999999999999</v>
      </c>
      <c r="R1009" s="236">
        <f>Q1009*H1009</f>
        <v>0.19799999999999998</v>
      </c>
      <c r="S1009" s="236">
        <v>0</v>
      </c>
      <c r="T1009" s="237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38" t="s">
        <v>358</v>
      </c>
      <c r="AT1009" s="238" t="s">
        <v>259</v>
      </c>
      <c r="AU1009" s="238" t="s">
        <v>85</v>
      </c>
      <c r="AY1009" s="18" t="s">
        <v>172</v>
      </c>
      <c r="BE1009" s="239">
        <f>IF(N1009="základní",J1009,0)</f>
        <v>0</v>
      </c>
      <c r="BF1009" s="239">
        <f>IF(N1009="snížená",J1009,0)</f>
        <v>0</v>
      </c>
      <c r="BG1009" s="239">
        <f>IF(N1009="zákl. přenesená",J1009,0)</f>
        <v>0</v>
      </c>
      <c r="BH1009" s="239">
        <f>IF(N1009="sníž. přenesená",J1009,0)</f>
        <v>0</v>
      </c>
      <c r="BI1009" s="239">
        <f>IF(N1009="nulová",J1009,0)</f>
        <v>0</v>
      </c>
      <c r="BJ1009" s="18" t="s">
        <v>83</v>
      </c>
      <c r="BK1009" s="239">
        <f>ROUND(I1009*H1009,2)</f>
        <v>0</v>
      </c>
      <c r="BL1009" s="18" t="s">
        <v>265</v>
      </c>
      <c r="BM1009" s="238" t="s">
        <v>1157</v>
      </c>
    </row>
    <row r="1010" s="14" customFormat="1">
      <c r="A1010" s="14"/>
      <c r="B1010" s="251"/>
      <c r="C1010" s="252"/>
      <c r="D1010" s="242" t="s">
        <v>180</v>
      </c>
      <c r="E1010" s="253" t="s">
        <v>1</v>
      </c>
      <c r="F1010" s="254" t="s">
        <v>1158</v>
      </c>
      <c r="G1010" s="252"/>
      <c r="H1010" s="255">
        <v>13.199999999999999</v>
      </c>
      <c r="I1010" s="256"/>
      <c r="J1010" s="252"/>
      <c r="K1010" s="252"/>
      <c r="L1010" s="257"/>
      <c r="M1010" s="258"/>
      <c r="N1010" s="259"/>
      <c r="O1010" s="259"/>
      <c r="P1010" s="259"/>
      <c r="Q1010" s="259"/>
      <c r="R1010" s="259"/>
      <c r="S1010" s="259"/>
      <c r="T1010" s="260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61" t="s">
        <v>180</v>
      </c>
      <c r="AU1010" s="261" t="s">
        <v>85</v>
      </c>
      <c r="AV1010" s="14" t="s">
        <v>85</v>
      </c>
      <c r="AW1010" s="14" t="s">
        <v>33</v>
      </c>
      <c r="AX1010" s="14" t="s">
        <v>83</v>
      </c>
      <c r="AY1010" s="261" t="s">
        <v>172</v>
      </c>
    </row>
    <row r="1011" s="2" customFormat="1" ht="24.15" customHeight="1">
      <c r="A1011" s="39"/>
      <c r="B1011" s="40"/>
      <c r="C1011" s="227" t="s">
        <v>1159</v>
      </c>
      <c r="D1011" s="227" t="s">
        <v>174</v>
      </c>
      <c r="E1011" s="228" t="s">
        <v>1160</v>
      </c>
      <c r="F1011" s="229" t="s">
        <v>1161</v>
      </c>
      <c r="G1011" s="230" t="s">
        <v>229</v>
      </c>
      <c r="H1011" s="231">
        <v>1.5880000000000001</v>
      </c>
      <c r="I1011" s="232"/>
      <c r="J1011" s="233">
        <f>ROUND(I1011*H1011,2)</f>
        <v>0</v>
      </c>
      <c r="K1011" s="229" t="s">
        <v>178</v>
      </c>
      <c r="L1011" s="45"/>
      <c r="M1011" s="234" t="s">
        <v>1</v>
      </c>
      <c r="N1011" s="235" t="s">
        <v>41</v>
      </c>
      <c r="O1011" s="92"/>
      <c r="P1011" s="236">
        <f>O1011*H1011</f>
        <v>0</v>
      </c>
      <c r="Q1011" s="236">
        <v>0</v>
      </c>
      <c r="R1011" s="236">
        <f>Q1011*H1011</f>
        <v>0</v>
      </c>
      <c r="S1011" s="236">
        <v>0</v>
      </c>
      <c r="T1011" s="237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38" t="s">
        <v>265</v>
      </c>
      <c r="AT1011" s="238" t="s">
        <v>174</v>
      </c>
      <c r="AU1011" s="238" t="s">
        <v>85</v>
      </c>
      <c r="AY1011" s="18" t="s">
        <v>172</v>
      </c>
      <c r="BE1011" s="239">
        <f>IF(N1011="základní",J1011,0)</f>
        <v>0</v>
      </c>
      <c r="BF1011" s="239">
        <f>IF(N1011="snížená",J1011,0)</f>
        <v>0</v>
      </c>
      <c r="BG1011" s="239">
        <f>IF(N1011="zákl. přenesená",J1011,0)</f>
        <v>0</v>
      </c>
      <c r="BH1011" s="239">
        <f>IF(N1011="sníž. přenesená",J1011,0)</f>
        <v>0</v>
      </c>
      <c r="BI1011" s="239">
        <f>IF(N1011="nulová",J1011,0)</f>
        <v>0</v>
      </c>
      <c r="BJ1011" s="18" t="s">
        <v>83</v>
      </c>
      <c r="BK1011" s="239">
        <f>ROUND(I1011*H1011,2)</f>
        <v>0</v>
      </c>
      <c r="BL1011" s="18" t="s">
        <v>265</v>
      </c>
      <c r="BM1011" s="238" t="s">
        <v>1162</v>
      </c>
    </row>
    <row r="1012" s="12" customFormat="1" ht="22.8" customHeight="1">
      <c r="A1012" s="12"/>
      <c r="B1012" s="211"/>
      <c r="C1012" s="212"/>
      <c r="D1012" s="213" t="s">
        <v>75</v>
      </c>
      <c r="E1012" s="225" t="s">
        <v>1163</v>
      </c>
      <c r="F1012" s="225" t="s">
        <v>1164</v>
      </c>
      <c r="G1012" s="212"/>
      <c r="H1012" s="212"/>
      <c r="I1012" s="215"/>
      <c r="J1012" s="226">
        <f>BK1012</f>
        <v>0</v>
      </c>
      <c r="K1012" s="212"/>
      <c r="L1012" s="217"/>
      <c r="M1012" s="218"/>
      <c r="N1012" s="219"/>
      <c r="O1012" s="219"/>
      <c r="P1012" s="220">
        <f>SUM(P1013:P1076)</f>
        <v>0</v>
      </c>
      <c r="Q1012" s="219"/>
      <c r="R1012" s="220">
        <f>SUM(R1013:R1076)</f>
        <v>6.7016109600000009</v>
      </c>
      <c r="S1012" s="219"/>
      <c r="T1012" s="221">
        <f>SUM(T1013:T1076)</f>
        <v>0</v>
      </c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R1012" s="222" t="s">
        <v>85</v>
      </c>
      <c r="AT1012" s="223" t="s">
        <v>75</v>
      </c>
      <c r="AU1012" s="223" t="s">
        <v>83</v>
      </c>
      <c r="AY1012" s="222" t="s">
        <v>172</v>
      </c>
      <c r="BK1012" s="224">
        <f>SUM(BK1013:BK1076)</f>
        <v>0</v>
      </c>
    </row>
    <row r="1013" s="2" customFormat="1" ht="24.15" customHeight="1">
      <c r="A1013" s="39"/>
      <c r="B1013" s="40"/>
      <c r="C1013" s="227" t="s">
        <v>1165</v>
      </c>
      <c r="D1013" s="227" t="s">
        <v>174</v>
      </c>
      <c r="E1013" s="228" t="s">
        <v>1166</v>
      </c>
      <c r="F1013" s="229" t="s">
        <v>1167</v>
      </c>
      <c r="G1013" s="230" t="s">
        <v>177</v>
      </c>
      <c r="H1013" s="231">
        <v>137.24000000000001</v>
      </c>
      <c r="I1013" s="232"/>
      <c r="J1013" s="233">
        <f>ROUND(I1013*H1013,2)</f>
        <v>0</v>
      </c>
      <c r="K1013" s="229" t="s">
        <v>178</v>
      </c>
      <c r="L1013" s="45"/>
      <c r="M1013" s="234" t="s">
        <v>1</v>
      </c>
      <c r="N1013" s="235" t="s">
        <v>41</v>
      </c>
      <c r="O1013" s="92"/>
      <c r="P1013" s="236">
        <f>O1013*H1013</f>
        <v>0</v>
      </c>
      <c r="Q1013" s="236">
        <v>0.00029999999999999997</v>
      </c>
      <c r="R1013" s="236">
        <f>Q1013*H1013</f>
        <v>0.041172</v>
      </c>
      <c r="S1013" s="236">
        <v>0</v>
      </c>
      <c r="T1013" s="237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38" t="s">
        <v>265</v>
      </c>
      <c r="AT1013" s="238" t="s">
        <v>174</v>
      </c>
      <c r="AU1013" s="238" t="s">
        <v>85</v>
      </c>
      <c r="AY1013" s="18" t="s">
        <v>172</v>
      </c>
      <c r="BE1013" s="239">
        <f>IF(N1013="základní",J1013,0)</f>
        <v>0</v>
      </c>
      <c r="BF1013" s="239">
        <f>IF(N1013="snížená",J1013,0)</f>
        <v>0</v>
      </c>
      <c r="BG1013" s="239">
        <f>IF(N1013="zákl. přenesená",J1013,0)</f>
        <v>0</v>
      </c>
      <c r="BH1013" s="239">
        <f>IF(N1013="sníž. přenesená",J1013,0)</f>
        <v>0</v>
      </c>
      <c r="BI1013" s="239">
        <f>IF(N1013="nulová",J1013,0)</f>
        <v>0</v>
      </c>
      <c r="BJ1013" s="18" t="s">
        <v>83</v>
      </c>
      <c r="BK1013" s="239">
        <f>ROUND(I1013*H1013,2)</f>
        <v>0</v>
      </c>
      <c r="BL1013" s="18" t="s">
        <v>265</v>
      </c>
      <c r="BM1013" s="238" t="s">
        <v>1168</v>
      </c>
    </row>
    <row r="1014" s="13" customFormat="1">
      <c r="A1014" s="13"/>
      <c r="B1014" s="240"/>
      <c r="C1014" s="241"/>
      <c r="D1014" s="242" t="s">
        <v>180</v>
      </c>
      <c r="E1014" s="243" t="s">
        <v>1</v>
      </c>
      <c r="F1014" s="244" t="s">
        <v>335</v>
      </c>
      <c r="G1014" s="241"/>
      <c r="H1014" s="243" t="s">
        <v>1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50" t="s">
        <v>180</v>
      </c>
      <c r="AU1014" s="250" t="s">
        <v>85</v>
      </c>
      <c r="AV1014" s="13" t="s">
        <v>83</v>
      </c>
      <c r="AW1014" s="13" t="s">
        <v>33</v>
      </c>
      <c r="AX1014" s="13" t="s">
        <v>76</v>
      </c>
      <c r="AY1014" s="250" t="s">
        <v>172</v>
      </c>
    </row>
    <row r="1015" s="14" customFormat="1">
      <c r="A1015" s="14"/>
      <c r="B1015" s="251"/>
      <c r="C1015" s="252"/>
      <c r="D1015" s="242" t="s">
        <v>180</v>
      </c>
      <c r="E1015" s="253" t="s">
        <v>1</v>
      </c>
      <c r="F1015" s="254" t="s">
        <v>581</v>
      </c>
      <c r="G1015" s="252"/>
      <c r="H1015" s="255">
        <v>57.289999999999999</v>
      </c>
      <c r="I1015" s="256"/>
      <c r="J1015" s="252"/>
      <c r="K1015" s="252"/>
      <c r="L1015" s="257"/>
      <c r="M1015" s="258"/>
      <c r="N1015" s="259"/>
      <c r="O1015" s="259"/>
      <c r="P1015" s="259"/>
      <c r="Q1015" s="259"/>
      <c r="R1015" s="259"/>
      <c r="S1015" s="259"/>
      <c r="T1015" s="260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61" t="s">
        <v>180</v>
      </c>
      <c r="AU1015" s="261" t="s">
        <v>85</v>
      </c>
      <c r="AV1015" s="14" t="s">
        <v>85</v>
      </c>
      <c r="AW1015" s="14" t="s">
        <v>33</v>
      </c>
      <c r="AX1015" s="14" t="s">
        <v>76</v>
      </c>
      <c r="AY1015" s="261" t="s">
        <v>172</v>
      </c>
    </row>
    <row r="1016" s="13" customFormat="1">
      <c r="A1016" s="13"/>
      <c r="B1016" s="240"/>
      <c r="C1016" s="241"/>
      <c r="D1016" s="242" t="s">
        <v>180</v>
      </c>
      <c r="E1016" s="243" t="s">
        <v>1</v>
      </c>
      <c r="F1016" s="244" t="s">
        <v>341</v>
      </c>
      <c r="G1016" s="241"/>
      <c r="H1016" s="243" t="s">
        <v>1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50" t="s">
        <v>180</v>
      </c>
      <c r="AU1016" s="250" t="s">
        <v>85</v>
      </c>
      <c r="AV1016" s="13" t="s">
        <v>83</v>
      </c>
      <c r="AW1016" s="13" t="s">
        <v>33</v>
      </c>
      <c r="AX1016" s="13" t="s">
        <v>76</v>
      </c>
      <c r="AY1016" s="250" t="s">
        <v>172</v>
      </c>
    </row>
    <row r="1017" s="14" customFormat="1">
      <c r="A1017" s="14"/>
      <c r="B1017" s="251"/>
      <c r="C1017" s="252"/>
      <c r="D1017" s="242" t="s">
        <v>180</v>
      </c>
      <c r="E1017" s="253" t="s">
        <v>1</v>
      </c>
      <c r="F1017" s="254" t="s">
        <v>582</v>
      </c>
      <c r="G1017" s="252"/>
      <c r="H1017" s="255">
        <v>79.950000000000003</v>
      </c>
      <c r="I1017" s="256"/>
      <c r="J1017" s="252"/>
      <c r="K1017" s="252"/>
      <c r="L1017" s="257"/>
      <c r="M1017" s="258"/>
      <c r="N1017" s="259"/>
      <c r="O1017" s="259"/>
      <c r="P1017" s="259"/>
      <c r="Q1017" s="259"/>
      <c r="R1017" s="259"/>
      <c r="S1017" s="259"/>
      <c r="T1017" s="260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61" t="s">
        <v>180</v>
      </c>
      <c r="AU1017" s="261" t="s">
        <v>85</v>
      </c>
      <c r="AV1017" s="14" t="s">
        <v>85</v>
      </c>
      <c r="AW1017" s="14" t="s">
        <v>33</v>
      </c>
      <c r="AX1017" s="14" t="s">
        <v>76</v>
      </c>
      <c r="AY1017" s="261" t="s">
        <v>172</v>
      </c>
    </row>
    <row r="1018" s="15" customFormat="1">
      <c r="A1018" s="15"/>
      <c r="B1018" s="262"/>
      <c r="C1018" s="263"/>
      <c r="D1018" s="242" t="s">
        <v>180</v>
      </c>
      <c r="E1018" s="264" t="s">
        <v>1</v>
      </c>
      <c r="F1018" s="265" t="s">
        <v>185</v>
      </c>
      <c r="G1018" s="263"/>
      <c r="H1018" s="266">
        <v>137.24000000000001</v>
      </c>
      <c r="I1018" s="267"/>
      <c r="J1018" s="263"/>
      <c r="K1018" s="263"/>
      <c r="L1018" s="268"/>
      <c r="M1018" s="269"/>
      <c r="N1018" s="270"/>
      <c r="O1018" s="270"/>
      <c r="P1018" s="270"/>
      <c r="Q1018" s="270"/>
      <c r="R1018" s="270"/>
      <c r="S1018" s="270"/>
      <c r="T1018" s="271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72" t="s">
        <v>180</v>
      </c>
      <c r="AU1018" s="272" t="s">
        <v>85</v>
      </c>
      <c r="AV1018" s="15" t="s">
        <v>106</v>
      </c>
      <c r="AW1018" s="15" t="s">
        <v>33</v>
      </c>
      <c r="AX1018" s="15" t="s">
        <v>83</v>
      </c>
      <c r="AY1018" s="272" t="s">
        <v>172</v>
      </c>
    </row>
    <row r="1019" s="2" customFormat="1" ht="37.8" customHeight="1">
      <c r="A1019" s="39"/>
      <c r="B1019" s="40"/>
      <c r="C1019" s="227" t="s">
        <v>1169</v>
      </c>
      <c r="D1019" s="227" t="s">
        <v>174</v>
      </c>
      <c r="E1019" s="228" t="s">
        <v>1170</v>
      </c>
      <c r="F1019" s="229" t="s">
        <v>1171</v>
      </c>
      <c r="G1019" s="230" t="s">
        <v>291</v>
      </c>
      <c r="H1019" s="231">
        <v>21.780000000000001</v>
      </c>
      <c r="I1019" s="232"/>
      <c r="J1019" s="233">
        <f>ROUND(I1019*H1019,2)</f>
        <v>0</v>
      </c>
      <c r="K1019" s="229" t="s">
        <v>178</v>
      </c>
      <c r="L1019" s="45"/>
      <c r="M1019" s="234" t="s">
        <v>1</v>
      </c>
      <c r="N1019" s="235" t="s">
        <v>41</v>
      </c>
      <c r="O1019" s="92"/>
      <c r="P1019" s="236">
        <f>O1019*H1019</f>
        <v>0</v>
      </c>
      <c r="Q1019" s="236">
        <v>0.0015299999999999999</v>
      </c>
      <c r="R1019" s="236">
        <f>Q1019*H1019</f>
        <v>0.033323399999999996</v>
      </c>
      <c r="S1019" s="236">
        <v>0</v>
      </c>
      <c r="T1019" s="237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38" t="s">
        <v>265</v>
      </c>
      <c r="AT1019" s="238" t="s">
        <v>174</v>
      </c>
      <c r="AU1019" s="238" t="s">
        <v>85</v>
      </c>
      <c r="AY1019" s="18" t="s">
        <v>172</v>
      </c>
      <c r="BE1019" s="239">
        <f>IF(N1019="základní",J1019,0)</f>
        <v>0</v>
      </c>
      <c r="BF1019" s="239">
        <f>IF(N1019="snížená",J1019,0)</f>
        <v>0</v>
      </c>
      <c r="BG1019" s="239">
        <f>IF(N1019="zákl. přenesená",J1019,0)</f>
        <v>0</v>
      </c>
      <c r="BH1019" s="239">
        <f>IF(N1019="sníž. přenesená",J1019,0)</f>
        <v>0</v>
      </c>
      <c r="BI1019" s="239">
        <f>IF(N1019="nulová",J1019,0)</f>
        <v>0</v>
      </c>
      <c r="BJ1019" s="18" t="s">
        <v>83</v>
      </c>
      <c r="BK1019" s="239">
        <f>ROUND(I1019*H1019,2)</f>
        <v>0</v>
      </c>
      <c r="BL1019" s="18" t="s">
        <v>265</v>
      </c>
      <c r="BM1019" s="238" t="s">
        <v>1172</v>
      </c>
    </row>
    <row r="1020" s="13" customFormat="1">
      <c r="A1020" s="13"/>
      <c r="B1020" s="240"/>
      <c r="C1020" s="241"/>
      <c r="D1020" s="242" t="s">
        <v>180</v>
      </c>
      <c r="E1020" s="243" t="s">
        <v>1</v>
      </c>
      <c r="F1020" s="244" t="s">
        <v>341</v>
      </c>
      <c r="G1020" s="241"/>
      <c r="H1020" s="243" t="s">
        <v>1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50" t="s">
        <v>180</v>
      </c>
      <c r="AU1020" s="250" t="s">
        <v>85</v>
      </c>
      <c r="AV1020" s="13" t="s">
        <v>83</v>
      </c>
      <c r="AW1020" s="13" t="s">
        <v>33</v>
      </c>
      <c r="AX1020" s="13" t="s">
        <v>76</v>
      </c>
      <c r="AY1020" s="250" t="s">
        <v>172</v>
      </c>
    </row>
    <row r="1021" s="14" customFormat="1">
      <c r="A1021" s="14"/>
      <c r="B1021" s="251"/>
      <c r="C1021" s="252"/>
      <c r="D1021" s="242" t="s">
        <v>180</v>
      </c>
      <c r="E1021" s="253" t="s">
        <v>1</v>
      </c>
      <c r="F1021" s="254" t="s">
        <v>1173</v>
      </c>
      <c r="G1021" s="252"/>
      <c r="H1021" s="255">
        <v>21.780000000000001</v>
      </c>
      <c r="I1021" s="256"/>
      <c r="J1021" s="252"/>
      <c r="K1021" s="252"/>
      <c r="L1021" s="257"/>
      <c r="M1021" s="258"/>
      <c r="N1021" s="259"/>
      <c r="O1021" s="259"/>
      <c r="P1021" s="259"/>
      <c r="Q1021" s="259"/>
      <c r="R1021" s="259"/>
      <c r="S1021" s="259"/>
      <c r="T1021" s="260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61" t="s">
        <v>180</v>
      </c>
      <c r="AU1021" s="261" t="s">
        <v>85</v>
      </c>
      <c r="AV1021" s="14" t="s">
        <v>85</v>
      </c>
      <c r="AW1021" s="14" t="s">
        <v>33</v>
      </c>
      <c r="AX1021" s="14" t="s">
        <v>76</v>
      </c>
      <c r="AY1021" s="261" t="s">
        <v>172</v>
      </c>
    </row>
    <row r="1022" s="15" customFormat="1">
      <c r="A1022" s="15"/>
      <c r="B1022" s="262"/>
      <c r="C1022" s="263"/>
      <c r="D1022" s="242" t="s">
        <v>180</v>
      </c>
      <c r="E1022" s="264" t="s">
        <v>1</v>
      </c>
      <c r="F1022" s="265" t="s">
        <v>185</v>
      </c>
      <c r="G1022" s="263"/>
      <c r="H1022" s="266">
        <v>21.780000000000001</v>
      </c>
      <c r="I1022" s="267"/>
      <c r="J1022" s="263"/>
      <c r="K1022" s="263"/>
      <c r="L1022" s="268"/>
      <c r="M1022" s="269"/>
      <c r="N1022" s="270"/>
      <c r="O1022" s="270"/>
      <c r="P1022" s="270"/>
      <c r="Q1022" s="270"/>
      <c r="R1022" s="270"/>
      <c r="S1022" s="270"/>
      <c r="T1022" s="271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72" t="s">
        <v>180</v>
      </c>
      <c r="AU1022" s="272" t="s">
        <v>85</v>
      </c>
      <c r="AV1022" s="15" t="s">
        <v>106</v>
      </c>
      <c r="AW1022" s="15" t="s">
        <v>33</v>
      </c>
      <c r="AX1022" s="15" t="s">
        <v>83</v>
      </c>
      <c r="AY1022" s="272" t="s">
        <v>172</v>
      </c>
    </row>
    <row r="1023" s="2" customFormat="1" ht="37.8" customHeight="1">
      <c r="A1023" s="39"/>
      <c r="B1023" s="40"/>
      <c r="C1023" s="227" t="s">
        <v>1174</v>
      </c>
      <c r="D1023" s="227" t="s">
        <v>174</v>
      </c>
      <c r="E1023" s="228" t="s">
        <v>1175</v>
      </c>
      <c r="F1023" s="229" t="s">
        <v>1176</v>
      </c>
      <c r="G1023" s="230" t="s">
        <v>291</v>
      </c>
      <c r="H1023" s="231">
        <v>21.780000000000001</v>
      </c>
      <c r="I1023" s="232"/>
      <c r="J1023" s="233">
        <f>ROUND(I1023*H1023,2)</f>
        <v>0</v>
      </c>
      <c r="K1023" s="229" t="s">
        <v>178</v>
      </c>
      <c r="L1023" s="45"/>
      <c r="M1023" s="234" t="s">
        <v>1</v>
      </c>
      <c r="N1023" s="235" t="s">
        <v>41</v>
      </c>
      <c r="O1023" s="92"/>
      <c r="P1023" s="236">
        <f>O1023*H1023</f>
        <v>0</v>
      </c>
      <c r="Q1023" s="236">
        <v>0.0010200000000000001</v>
      </c>
      <c r="R1023" s="236">
        <f>Q1023*H1023</f>
        <v>0.022215600000000002</v>
      </c>
      <c r="S1023" s="236">
        <v>0</v>
      </c>
      <c r="T1023" s="237">
        <f>S1023*H1023</f>
        <v>0</v>
      </c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R1023" s="238" t="s">
        <v>265</v>
      </c>
      <c r="AT1023" s="238" t="s">
        <v>174</v>
      </c>
      <c r="AU1023" s="238" t="s">
        <v>85</v>
      </c>
      <c r="AY1023" s="18" t="s">
        <v>172</v>
      </c>
      <c r="BE1023" s="239">
        <f>IF(N1023="základní",J1023,0)</f>
        <v>0</v>
      </c>
      <c r="BF1023" s="239">
        <f>IF(N1023="snížená",J1023,0)</f>
        <v>0</v>
      </c>
      <c r="BG1023" s="239">
        <f>IF(N1023="zákl. přenesená",J1023,0)</f>
        <v>0</v>
      </c>
      <c r="BH1023" s="239">
        <f>IF(N1023="sníž. přenesená",J1023,0)</f>
        <v>0</v>
      </c>
      <c r="BI1023" s="239">
        <f>IF(N1023="nulová",J1023,0)</f>
        <v>0</v>
      </c>
      <c r="BJ1023" s="18" t="s">
        <v>83</v>
      </c>
      <c r="BK1023" s="239">
        <f>ROUND(I1023*H1023,2)</f>
        <v>0</v>
      </c>
      <c r="BL1023" s="18" t="s">
        <v>265</v>
      </c>
      <c r="BM1023" s="238" t="s">
        <v>1177</v>
      </c>
    </row>
    <row r="1024" s="13" customFormat="1">
      <c r="A1024" s="13"/>
      <c r="B1024" s="240"/>
      <c r="C1024" s="241"/>
      <c r="D1024" s="242" t="s">
        <v>180</v>
      </c>
      <c r="E1024" s="243" t="s">
        <v>1</v>
      </c>
      <c r="F1024" s="244" t="s">
        <v>341</v>
      </c>
      <c r="G1024" s="241"/>
      <c r="H1024" s="243" t="s">
        <v>1</v>
      </c>
      <c r="I1024" s="245"/>
      <c r="J1024" s="241"/>
      <c r="K1024" s="241"/>
      <c r="L1024" s="246"/>
      <c r="M1024" s="247"/>
      <c r="N1024" s="248"/>
      <c r="O1024" s="248"/>
      <c r="P1024" s="248"/>
      <c r="Q1024" s="248"/>
      <c r="R1024" s="248"/>
      <c r="S1024" s="248"/>
      <c r="T1024" s="249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50" t="s">
        <v>180</v>
      </c>
      <c r="AU1024" s="250" t="s">
        <v>85</v>
      </c>
      <c r="AV1024" s="13" t="s">
        <v>83</v>
      </c>
      <c r="AW1024" s="13" t="s">
        <v>33</v>
      </c>
      <c r="AX1024" s="13" t="s">
        <v>76</v>
      </c>
      <c r="AY1024" s="250" t="s">
        <v>172</v>
      </c>
    </row>
    <row r="1025" s="14" customFormat="1">
      <c r="A1025" s="14"/>
      <c r="B1025" s="251"/>
      <c r="C1025" s="252"/>
      <c r="D1025" s="242" t="s">
        <v>180</v>
      </c>
      <c r="E1025" s="253" t="s">
        <v>1</v>
      </c>
      <c r="F1025" s="254" t="s">
        <v>1173</v>
      </c>
      <c r="G1025" s="252"/>
      <c r="H1025" s="255">
        <v>21.780000000000001</v>
      </c>
      <c r="I1025" s="256"/>
      <c r="J1025" s="252"/>
      <c r="K1025" s="252"/>
      <c r="L1025" s="257"/>
      <c r="M1025" s="258"/>
      <c r="N1025" s="259"/>
      <c r="O1025" s="259"/>
      <c r="P1025" s="259"/>
      <c r="Q1025" s="259"/>
      <c r="R1025" s="259"/>
      <c r="S1025" s="259"/>
      <c r="T1025" s="260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61" t="s">
        <v>180</v>
      </c>
      <c r="AU1025" s="261" t="s">
        <v>85</v>
      </c>
      <c r="AV1025" s="14" t="s">
        <v>85</v>
      </c>
      <c r="AW1025" s="14" t="s">
        <v>33</v>
      </c>
      <c r="AX1025" s="14" t="s">
        <v>76</v>
      </c>
      <c r="AY1025" s="261" t="s">
        <v>172</v>
      </c>
    </row>
    <row r="1026" s="15" customFormat="1">
      <c r="A1026" s="15"/>
      <c r="B1026" s="262"/>
      <c r="C1026" s="263"/>
      <c r="D1026" s="242" t="s">
        <v>180</v>
      </c>
      <c r="E1026" s="264" t="s">
        <v>1</v>
      </c>
      <c r="F1026" s="265" t="s">
        <v>185</v>
      </c>
      <c r="G1026" s="263"/>
      <c r="H1026" s="266">
        <v>21.780000000000001</v>
      </c>
      <c r="I1026" s="267"/>
      <c r="J1026" s="263"/>
      <c r="K1026" s="263"/>
      <c r="L1026" s="268"/>
      <c r="M1026" s="269"/>
      <c r="N1026" s="270"/>
      <c r="O1026" s="270"/>
      <c r="P1026" s="270"/>
      <c r="Q1026" s="270"/>
      <c r="R1026" s="270"/>
      <c r="S1026" s="270"/>
      <c r="T1026" s="271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T1026" s="272" t="s">
        <v>180</v>
      </c>
      <c r="AU1026" s="272" t="s">
        <v>85</v>
      </c>
      <c r="AV1026" s="15" t="s">
        <v>106</v>
      </c>
      <c r="AW1026" s="15" t="s">
        <v>33</v>
      </c>
      <c r="AX1026" s="15" t="s">
        <v>83</v>
      </c>
      <c r="AY1026" s="272" t="s">
        <v>172</v>
      </c>
    </row>
    <row r="1027" s="2" customFormat="1" ht="14.4" customHeight="1">
      <c r="A1027" s="39"/>
      <c r="B1027" s="40"/>
      <c r="C1027" s="284" t="s">
        <v>1178</v>
      </c>
      <c r="D1027" s="284" t="s">
        <v>259</v>
      </c>
      <c r="E1027" s="285" t="s">
        <v>1179</v>
      </c>
      <c r="F1027" s="286" t="s">
        <v>1180</v>
      </c>
      <c r="G1027" s="287" t="s">
        <v>301</v>
      </c>
      <c r="H1027" s="288">
        <v>160</v>
      </c>
      <c r="I1027" s="289"/>
      <c r="J1027" s="290">
        <f>ROUND(I1027*H1027,2)</f>
        <v>0</v>
      </c>
      <c r="K1027" s="286" t="s">
        <v>1181</v>
      </c>
      <c r="L1027" s="291"/>
      <c r="M1027" s="292" t="s">
        <v>1</v>
      </c>
      <c r="N1027" s="293" t="s">
        <v>41</v>
      </c>
      <c r="O1027" s="92"/>
      <c r="P1027" s="236">
        <f>O1027*H1027</f>
        <v>0</v>
      </c>
      <c r="Q1027" s="236">
        <v>0.01</v>
      </c>
      <c r="R1027" s="236">
        <f>Q1027*H1027</f>
        <v>1.6000000000000001</v>
      </c>
      <c r="S1027" s="236">
        <v>0</v>
      </c>
      <c r="T1027" s="237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38" t="s">
        <v>358</v>
      </c>
      <c r="AT1027" s="238" t="s">
        <v>259</v>
      </c>
      <c r="AU1027" s="238" t="s">
        <v>85</v>
      </c>
      <c r="AY1027" s="18" t="s">
        <v>172</v>
      </c>
      <c r="BE1027" s="239">
        <f>IF(N1027="základní",J1027,0)</f>
        <v>0</v>
      </c>
      <c r="BF1027" s="239">
        <f>IF(N1027="snížená",J1027,0)</f>
        <v>0</v>
      </c>
      <c r="BG1027" s="239">
        <f>IF(N1027="zákl. přenesená",J1027,0)</f>
        <v>0</v>
      </c>
      <c r="BH1027" s="239">
        <f>IF(N1027="sníž. přenesená",J1027,0)</f>
        <v>0</v>
      </c>
      <c r="BI1027" s="239">
        <f>IF(N1027="nulová",J1027,0)</f>
        <v>0</v>
      </c>
      <c r="BJ1027" s="18" t="s">
        <v>83</v>
      </c>
      <c r="BK1027" s="239">
        <f>ROUND(I1027*H1027,2)</f>
        <v>0</v>
      </c>
      <c r="BL1027" s="18" t="s">
        <v>265</v>
      </c>
      <c r="BM1027" s="238" t="s">
        <v>1182</v>
      </c>
    </row>
    <row r="1028" s="13" customFormat="1">
      <c r="A1028" s="13"/>
      <c r="B1028" s="240"/>
      <c r="C1028" s="241"/>
      <c r="D1028" s="242" t="s">
        <v>180</v>
      </c>
      <c r="E1028" s="243" t="s">
        <v>1</v>
      </c>
      <c r="F1028" s="244" t="s">
        <v>341</v>
      </c>
      <c r="G1028" s="241"/>
      <c r="H1028" s="243" t="s">
        <v>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50" t="s">
        <v>180</v>
      </c>
      <c r="AU1028" s="250" t="s">
        <v>85</v>
      </c>
      <c r="AV1028" s="13" t="s">
        <v>83</v>
      </c>
      <c r="AW1028" s="13" t="s">
        <v>33</v>
      </c>
      <c r="AX1028" s="13" t="s">
        <v>76</v>
      </c>
      <c r="AY1028" s="250" t="s">
        <v>172</v>
      </c>
    </row>
    <row r="1029" s="14" customFormat="1">
      <c r="A1029" s="14"/>
      <c r="B1029" s="251"/>
      <c r="C1029" s="252"/>
      <c r="D1029" s="242" t="s">
        <v>180</v>
      </c>
      <c r="E1029" s="253" t="s">
        <v>1</v>
      </c>
      <c r="F1029" s="254" t="s">
        <v>1143</v>
      </c>
      <c r="G1029" s="252"/>
      <c r="H1029" s="255">
        <v>160</v>
      </c>
      <c r="I1029" s="256"/>
      <c r="J1029" s="252"/>
      <c r="K1029" s="252"/>
      <c r="L1029" s="257"/>
      <c r="M1029" s="258"/>
      <c r="N1029" s="259"/>
      <c r="O1029" s="259"/>
      <c r="P1029" s="259"/>
      <c r="Q1029" s="259"/>
      <c r="R1029" s="259"/>
      <c r="S1029" s="259"/>
      <c r="T1029" s="260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61" t="s">
        <v>180</v>
      </c>
      <c r="AU1029" s="261" t="s">
        <v>85</v>
      </c>
      <c r="AV1029" s="14" t="s">
        <v>85</v>
      </c>
      <c r="AW1029" s="14" t="s">
        <v>33</v>
      </c>
      <c r="AX1029" s="14" t="s">
        <v>76</v>
      </c>
      <c r="AY1029" s="261" t="s">
        <v>172</v>
      </c>
    </row>
    <row r="1030" s="15" customFormat="1">
      <c r="A1030" s="15"/>
      <c r="B1030" s="262"/>
      <c r="C1030" s="263"/>
      <c r="D1030" s="242" t="s">
        <v>180</v>
      </c>
      <c r="E1030" s="264" t="s">
        <v>1</v>
      </c>
      <c r="F1030" s="265" t="s">
        <v>185</v>
      </c>
      <c r="G1030" s="263"/>
      <c r="H1030" s="266">
        <v>160</v>
      </c>
      <c r="I1030" s="267"/>
      <c r="J1030" s="263"/>
      <c r="K1030" s="263"/>
      <c r="L1030" s="268"/>
      <c r="M1030" s="269"/>
      <c r="N1030" s="270"/>
      <c r="O1030" s="270"/>
      <c r="P1030" s="270"/>
      <c r="Q1030" s="270"/>
      <c r="R1030" s="270"/>
      <c r="S1030" s="270"/>
      <c r="T1030" s="271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72" t="s">
        <v>180</v>
      </c>
      <c r="AU1030" s="272" t="s">
        <v>85</v>
      </c>
      <c r="AV1030" s="15" t="s">
        <v>106</v>
      </c>
      <c r="AW1030" s="15" t="s">
        <v>33</v>
      </c>
      <c r="AX1030" s="15" t="s">
        <v>83</v>
      </c>
      <c r="AY1030" s="272" t="s">
        <v>172</v>
      </c>
    </row>
    <row r="1031" s="2" customFormat="1" ht="24.15" customHeight="1">
      <c r="A1031" s="39"/>
      <c r="B1031" s="40"/>
      <c r="C1031" s="227" t="s">
        <v>1183</v>
      </c>
      <c r="D1031" s="227" t="s">
        <v>174</v>
      </c>
      <c r="E1031" s="228" t="s">
        <v>1184</v>
      </c>
      <c r="F1031" s="229" t="s">
        <v>1185</v>
      </c>
      <c r="G1031" s="230" t="s">
        <v>291</v>
      </c>
      <c r="H1031" s="231">
        <v>153.81700000000001</v>
      </c>
      <c r="I1031" s="232"/>
      <c r="J1031" s="233">
        <f>ROUND(I1031*H1031,2)</f>
        <v>0</v>
      </c>
      <c r="K1031" s="229" t="s">
        <v>178</v>
      </c>
      <c r="L1031" s="45"/>
      <c r="M1031" s="234" t="s">
        <v>1</v>
      </c>
      <c r="N1031" s="235" t="s">
        <v>41</v>
      </c>
      <c r="O1031" s="92"/>
      <c r="P1031" s="236">
        <f>O1031*H1031</f>
        <v>0</v>
      </c>
      <c r="Q1031" s="236">
        <v>0.00058</v>
      </c>
      <c r="R1031" s="236">
        <f>Q1031*H1031</f>
        <v>0.089213860000000006</v>
      </c>
      <c r="S1031" s="236">
        <v>0</v>
      </c>
      <c r="T1031" s="237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38" t="s">
        <v>265</v>
      </c>
      <c r="AT1031" s="238" t="s">
        <v>174</v>
      </c>
      <c r="AU1031" s="238" t="s">
        <v>85</v>
      </c>
      <c r="AY1031" s="18" t="s">
        <v>172</v>
      </c>
      <c r="BE1031" s="239">
        <f>IF(N1031="základní",J1031,0)</f>
        <v>0</v>
      </c>
      <c r="BF1031" s="239">
        <f>IF(N1031="snížená",J1031,0)</f>
        <v>0</v>
      </c>
      <c r="BG1031" s="239">
        <f>IF(N1031="zákl. přenesená",J1031,0)</f>
        <v>0</v>
      </c>
      <c r="BH1031" s="239">
        <f>IF(N1031="sníž. přenesená",J1031,0)</f>
        <v>0</v>
      </c>
      <c r="BI1031" s="239">
        <f>IF(N1031="nulová",J1031,0)</f>
        <v>0</v>
      </c>
      <c r="BJ1031" s="18" t="s">
        <v>83</v>
      </c>
      <c r="BK1031" s="239">
        <f>ROUND(I1031*H1031,2)</f>
        <v>0</v>
      </c>
      <c r="BL1031" s="18" t="s">
        <v>265</v>
      </c>
      <c r="BM1031" s="238" t="s">
        <v>1186</v>
      </c>
    </row>
    <row r="1032" s="13" customFormat="1">
      <c r="A1032" s="13"/>
      <c r="B1032" s="240"/>
      <c r="C1032" s="241"/>
      <c r="D1032" s="242" t="s">
        <v>180</v>
      </c>
      <c r="E1032" s="243" t="s">
        <v>1</v>
      </c>
      <c r="F1032" s="244" t="s">
        <v>335</v>
      </c>
      <c r="G1032" s="241"/>
      <c r="H1032" s="243" t="s">
        <v>1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50" t="s">
        <v>180</v>
      </c>
      <c r="AU1032" s="250" t="s">
        <v>85</v>
      </c>
      <c r="AV1032" s="13" t="s">
        <v>83</v>
      </c>
      <c r="AW1032" s="13" t="s">
        <v>33</v>
      </c>
      <c r="AX1032" s="13" t="s">
        <v>76</v>
      </c>
      <c r="AY1032" s="250" t="s">
        <v>172</v>
      </c>
    </row>
    <row r="1033" s="13" customFormat="1">
      <c r="A1033" s="13"/>
      <c r="B1033" s="240"/>
      <c r="C1033" s="241"/>
      <c r="D1033" s="242" t="s">
        <v>180</v>
      </c>
      <c r="E1033" s="243" t="s">
        <v>1</v>
      </c>
      <c r="F1033" s="244" t="s">
        <v>778</v>
      </c>
      <c r="G1033" s="241"/>
      <c r="H1033" s="243" t="s">
        <v>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50" t="s">
        <v>180</v>
      </c>
      <c r="AU1033" s="250" t="s">
        <v>85</v>
      </c>
      <c r="AV1033" s="13" t="s">
        <v>83</v>
      </c>
      <c r="AW1033" s="13" t="s">
        <v>33</v>
      </c>
      <c r="AX1033" s="13" t="s">
        <v>76</v>
      </c>
      <c r="AY1033" s="250" t="s">
        <v>172</v>
      </c>
    </row>
    <row r="1034" s="14" customFormat="1">
      <c r="A1034" s="14"/>
      <c r="B1034" s="251"/>
      <c r="C1034" s="252"/>
      <c r="D1034" s="242" t="s">
        <v>180</v>
      </c>
      <c r="E1034" s="253" t="s">
        <v>1</v>
      </c>
      <c r="F1034" s="254" t="s">
        <v>1187</v>
      </c>
      <c r="G1034" s="252"/>
      <c r="H1034" s="255">
        <v>13.109999999999999</v>
      </c>
      <c r="I1034" s="256"/>
      <c r="J1034" s="252"/>
      <c r="K1034" s="252"/>
      <c r="L1034" s="257"/>
      <c r="M1034" s="258"/>
      <c r="N1034" s="259"/>
      <c r="O1034" s="259"/>
      <c r="P1034" s="259"/>
      <c r="Q1034" s="259"/>
      <c r="R1034" s="259"/>
      <c r="S1034" s="259"/>
      <c r="T1034" s="260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61" t="s">
        <v>180</v>
      </c>
      <c r="AU1034" s="261" t="s">
        <v>85</v>
      </c>
      <c r="AV1034" s="14" t="s">
        <v>85</v>
      </c>
      <c r="AW1034" s="14" t="s">
        <v>33</v>
      </c>
      <c r="AX1034" s="14" t="s">
        <v>76</v>
      </c>
      <c r="AY1034" s="261" t="s">
        <v>172</v>
      </c>
    </row>
    <row r="1035" s="14" customFormat="1">
      <c r="A1035" s="14"/>
      <c r="B1035" s="251"/>
      <c r="C1035" s="252"/>
      <c r="D1035" s="242" t="s">
        <v>180</v>
      </c>
      <c r="E1035" s="253" t="s">
        <v>1</v>
      </c>
      <c r="F1035" s="254" t="s">
        <v>1188</v>
      </c>
      <c r="G1035" s="252"/>
      <c r="H1035" s="255">
        <v>11.382999999999999</v>
      </c>
      <c r="I1035" s="256"/>
      <c r="J1035" s="252"/>
      <c r="K1035" s="252"/>
      <c r="L1035" s="257"/>
      <c r="M1035" s="258"/>
      <c r="N1035" s="259"/>
      <c r="O1035" s="259"/>
      <c r="P1035" s="259"/>
      <c r="Q1035" s="259"/>
      <c r="R1035" s="259"/>
      <c r="S1035" s="259"/>
      <c r="T1035" s="260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61" t="s">
        <v>180</v>
      </c>
      <c r="AU1035" s="261" t="s">
        <v>85</v>
      </c>
      <c r="AV1035" s="14" t="s">
        <v>85</v>
      </c>
      <c r="AW1035" s="14" t="s">
        <v>33</v>
      </c>
      <c r="AX1035" s="14" t="s">
        <v>76</v>
      </c>
      <c r="AY1035" s="261" t="s">
        <v>172</v>
      </c>
    </row>
    <row r="1036" s="14" customFormat="1">
      <c r="A1036" s="14"/>
      <c r="B1036" s="251"/>
      <c r="C1036" s="252"/>
      <c r="D1036" s="242" t="s">
        <v>180</v>
      </c>
      <c r="E1036" s="253" t="s">
        <v>1</v>
      </c>
      <c r="F1036" s="254" t="s">
        <v>1189</v>
      </c>
      <c r="G1036" s="252"/>
      <c r="H1036" s="255">
        <v>18.106000000000002</v>
      </c>
      <c r="I1036" s="256"/>
      <c r="J1036" s="252"/>
      <c r="K1036" s="252"/>
      <c r="L1036" s="257"/>
      <c r="M1036" s="258"/>
      <c r="N1036" s="259"/>
      <c r="O1036" s="259"/>
      <c r="P1036" s="259"/>
      <c r="Q1036" s="259"/>
      <c r="R1036" s="259"/>
      <c r="S1036" s="259"/>
      <c r="T1036" s="260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1" t="s">
        <v>180</v>
      </c>
      <c r="AU1036" s="261" t="s">
        <v>85</v>
      </c>
      <c r="AV1036" s="14" t="s">
        <v>85</v>
      </c>
      <c r="AW1036" s="14" t="s">
        <v>33</v>
      </c>
      <c r="AX1036" s="14" t="s">
        <v>76</v>
      </c>
      <c r="AY1036" s="261" t="s">
        <v>172</v>
      </c>
    </row>
    <row r="1037" s="14" customFormat="1">
      <c r="A1037" s="14"/>
      <c r="B1037" s="251"/>
      <c r="C1037" s="252"/>
      <c r="D1037" s="242" t="s">
        <v>180</v>
      </c>
      <c r="E1037" s="253" t="s">
        <v>1</v>
      </c>
      <c r="F1037" s="254" t="s">
        <v>786</v>
      </c>
      <c r="G1037" s="252"/>
      <c r="H1037" s="255">
        <v>26.539999999999999</v>
      </c>
      <c r="I1037" s="256"/>
      <c r="J1037" s="252"/>
      <c r="K1037" s="252"/>
      <c r="L1037" s="257"/>
      <c r="M1037" s="258"/>
      <c r="N1037" s="259"/>
      <c r="O1037" s="259"/>
      <c r="P1037" s="259"/>
      <c r="Q1037" s="259"/>
      <c r="R1037" s="259"/>
      <c r="S1037" s="259"/>
      <c r="T1037" s="260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61" t="s">
        <v>180</v>
      </c>
      <c r="AU1037" s="261" t="s">
        <v>85</v>
      </c>
      <c r="AV1037" s="14" t="s">
        <v>85</v>
      </c>
      <c r="AW1037" s="14" t="s">
        <v>33</v>
      </c>
      <c r="AX1037" s="14" t="s">
        <v>76</v>
      </c>
      <c r="AY1037" s="261" t="s">
        <v>172</v>
      </c>
    </row>
    <row r="1038" s="13" customFormat="1">
      <c r="A1038" s="13"/>
      <c r="B1038" s="240"/>
      <c r="C1038" s="241"/>
      <c r="D1038" s="242" t="s">
        <v>180</v>
      </c>
      <c r="E1038" s="243" t="s">
        <v>1</v>
      </c>
      <c r="F1038" s="244" t="s">
        <v>341</v>
      </c>
      <c r="G1038" s="241"/>
      <c r="H1038" s="243" t="s">
        <v>1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50" t="s">
        <v>180</v>
      </c>
      <c r="AU1038" s="250" t="s">
        <v>85</v>
      </c>
      <c r="AV1038" s="13" t="s">
        <v>83</v>
      </c>
      <c r="AW1038" s="13" t="s">
        <v>33</v>
      </c>
      <c r="AX1038" s="13" t="s">
        <v>76</v>
      </c>
      <c r="AY1038" s="250" t="s">
        <v>172</v>
      </c>
    </row>
    <row r="1039" s="13" customFormat="1">
      <c r="A1039" s="13"/>
      <c r="B1039" s="240"/>
      <c r="C1039" s="241"/>
      <c r="D1039" s="242" t="s">
        <v>180</v>
      </c>
      <c r="E1039" s="243" t="s">
        <v>1</v>
      </c>
      <c r="F1039" s="244" t="s">
        <v>803</v>
      </c>
      <c r="G1039" s="241"/>
      <c r="H1039" s="243" t="s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50" t="s">
        <v>180</v>
      </c>
      <c r="AU1039" s="250" t="s">
        <v>85</v>
      </c>
      <c r="AV1039" s="13" t="s">
        <v>83</v>
      </c>
      <c r="AW1039" s="13" t="s">
        <v>33</v>
      </c>
      <c r="AX1039" s="13" t="s">
        <v>76</v>
      </c>
      <c r="AY1039" s="250" t="s">
        <v>172</v>
      </c>
    </row>
    <row r="1040" s="14" customFormat="1">
      <c r="A1040" s="14"/>
      <c r="B1040" s="251"/>
      <c r="C1040" s="252"/>
      <c r="D1040" s="242" t="s">
        <v>180</v>
      </c>
      <c r="E1040" s="253" t="s">
        <v>1</v>
      </c>
      <c r="F1040" s="254" t="s">
        <v>1190</v>
      </c>
      <c r="G1040" s="252"/>
      <c r="H1040" s="255">
        <v>20.789999999999999</v>
      </c>
      <c r="I1040" s="256"/>
      <c r="J1040" s="252"/>
      <c r="K1040" s="252"/>
      <c r="L1040" s="257"/>
      <c r="M1040" s="258"/>
      <c r="N1040" s="259"/>
      <c r="O1040" s="259"/>
      <c r="P1040" s="259"/>
      <c r="Q1040" s="259"/>
      <c r="R1040" s="259"/>
      <c r="S1040" s="259"/>
      <c r="T1040" s="260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61" t="s">
        <v>180</v>
      </c>
      <c r="AU1040" s="261" t="s">
        <v>85</v>
      </c>
      <c r="AV1040" s="14" t="s">
        <v>85</v>
      </c>
      <c r="AW1040" s="14" t="s">
        <v>33</v>
      </c>
      <c r="AX1040" s="14" t="s">
        <v>76</v>
      </c>
      <c r="AY1040" s="261" t="s">
        <v>172</v>
      </c>
    </row>
    <row r="1041" s="14" customFormat="1">
      <c r="A1041" s="14"/>
      <c r="B1041" s="251"/>
      <c r="C1041" s="252"/>
      <c r="D1041" s="242" t="s">
        <v>180</v>
      </c>
      <c r="E1041" s="253" t="s">
        <v>1</v>
      </c>
      <c r="F1041" s="254" t="s">
        <v>1191</v>
      </c>
      <c r="G1041" s="252"/>
      <c r="H1041" s="255">
        <v>12.276999999999999</v>
      </c>
      <c r="I1041" s="256"/>
      <c r="J1041" s="252"/>
      <c r="K1041" s="252"/>
      <c r="L1041" s="257"/>
      <c r="M1041" s="258"/>
      <c r="N1041" s="259"/>
      <c r="O1041" s="259"/>
      <c r="P1041" s="259"/>
      <c r="Q1041" s="259"/>
      <c r="R1041" s="259"/>
      <c r="S1041" s="259"/>
      <c r="T1041" s="260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61" t="s">
        <v>180</v>
      </c>
      <c r="AU1041" s="261" t="s">
        <v>85</v>
      </c>
      <c r="AV1041" s="14" t="s">
        <v>85</v>
      </c>
      <c r="AW1041" s="14" t="s">
        <v>33</v>
      </c>
      <c r="AX1041" s="14" t="s">
        <v>76</v>
      </c>
      <c r="AY1041" s="261" t="s">
        <v>172</v>
      </c>
    </row>
    <row r="1042" s="14" customFormat="1">
      <c r="A1042" s="14"/>
      <c r="B1042" s="251"/>
      <c r="C1042" s="252"/>
      <c r="D1042" s="242" t="s">
        <v>180</v>
      </c>
      <c r="E1042" s="253" t="s">
        <v>1</v>
      </c>
      <c r="F1042" s="254" t="s">
        <v>1192</v>
      </c>
      <c r="G1042" s="252"/>
      <c r="H1042" s="255">
        <v>24.381</v>
      </c>
      <c r="I1042" s="256"/>
      <c r="J1042" s="252"/>
      <c r="K1042" s="252"/>
      <c r="L1042" s="257"/>
      <c r="M1042" s="258"/>
      <c r="N1042" s="259"/>
      <c r="O1042" s="259"/>
      <c r="P1042" s="259"/>
      <c r="Q1042" s="259"/>
      <c r="R1042" s="259"/>
      <c r="S1042" s="259"/>
      <c r="T1042" s="260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61" t="s">
        <v>180</v>
      </c>
      <c r="AU1042" s="261" t="s">
        <v>85</v>
      </c>
      <c r="AV1042" s="14" t="s">
        <v>85</v>
      </c>
      <c r="AW1042" s="14" t="s">
        <v>33</v>
      </c>
      <c r="AX1042" s="14" t="s">
        <v>76</v>
      </c>
      <c r="AY1042" s="261" t="s">
        <v>172</v>
      </c>
    </row>
    <row r="1043" s="14" customFormat="1">
      <c r="A1043" s="14"/>
      <c r="B1043" s="251"/>
      <c r="C1043" s="252"/>
      <c r="D1043" s="242" t="s">
        <v>180</v>
      </c>
      <c r="E1043" s="253" t="s">
        <v>1</v>
      </c>
      <c r="F1043" s="254" t="s">
        <v>1193</v>
      </c>
      <c r="G1043" s="252"/>
      <c r="H1043" s="255">
        <v>27.23</v>
      </c>
      <c r="I1043" s="256"/>
      <c r="J1043" s="252"/>
      <c r="K1043" s="252"/>
      <c r="L1043" s="257"/>
      <c r="M1043" s="258"/>
      <c r="N1043" s="259"/>
      <c r="O1043" s="259"/>
      <c r="P1043" s="259"/>
      <c r="Q1043" s="259"/>
      <c r="R1043" s="259"/>
      <c r="S1043" s="259"/>
      <c r="T1043" s="260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61" t="s">
        <v>180</v>
      </c>
      <c r="AU1043" s="261" t="s">
        <v>85</v>
      </c>
      <c r="AV1043" s="14" t="s">
        <v>85</v>
      </c>
      <c r="AW1043" s="14" t="s">
        <v>33</v>
      </c>
      <c r="AX1043" s="14" t="s">
        <v>76</v>
      </c>
      <c r="AY1043" s="261" t="s">
        <v>172</v>
      </c>
    </row>
    <row r="1044" s="15" customFormat="1">
      <c r="A1044" s="15"/>
      <c r="B1044" s="262"/>
      <c r="C1044" s="263"/>
      <c r="D1044" s="242" t="s">
        <v>180</v>
      </c>
      <c r="E1044" s="264" t="s">
        <v>1</v>
      </c>
      <c r="F1044" s="265" t="s">
        <v>185</v>
      </c>
      <c r="G1044" s="263"/>
      <c r="H1044" s="266">
        <v>153.81700000000001</v>
      </c>
      <c r="I1044" s="267"/>
      <c r="J1044" s="263"/>
      <c r="K1044" s="263"/>
      <c r="L1044" s="268"/>
      <c r="M1044" s="269"/>
      <c r="N1044" s="270"/>
      <c r="O1044" s="270"/>
      <c r="P1044" s="270"/>
      <c r="Q1044" s="270"/>
      <c r="R1044" s="270"/>
      <c r="S1044" s="270"/>
      <c r="T1044" s="271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72" t="s">
        <v>180</v>
      </c>
      <c r="AU1044" s="272" t="s">
        <v>85</v>
      </c>
      <c r="AV1044" s="15" t="s">
        <v>106</v>
      </c>
      <c r="AW1044" s="15" t="s">
        <v>33</v>
      </c>
      <c r="AX1044" s="15" t="s">
        <v>83</v>
      </c>
      <c r="AY1044" s="272" t="s">
        <v>172</v>
      </c>
    </row>
    <row r="1045" s="2" customFormat="1" ht="37.8" customHeight="1">
      <c r="A1045" s="39"/>
      <c r="B1045" s="40"/>
      <c r="C1045" s="227" t="s">
        <v>1194</v>
      </c>
      <c r="D1045" s="227" t="s">
        <v>174</v>
      </c>
      <c r="E1045" s="228" t="s">
        <v>1195</v>
      </c>
      <c r="F1045" s="229" t="s">
        <v>1196</v>
      </c>
      <c r="G1045" s="230" t="s">
        <v>177</v>
      </c>
      <c r="H1045" s="231">
        <v>137.24000000000001</v>
      </c>
      <c r="I1045" s="232"/>
      <c r="J1045" s="233">
        <f>ROUND(I1045*H1045,2)</f>
        <v>0</v>
      </c>
      <c r="K1045" s="229" t="s">
        <v>178</v>
      </c>
      <c r="L1045" s="45"/>
      <c r="M1045" s="234" t="s">
        <v>1</v>
      </c>
      <c r="N1045" s="235" t="s">
        <v>41</v>
      </c>
      <c r="O1045" s="92"/>
      <c r="P1045" s="236">
        <f>O1045*H1045</f>
        <v>0</v>
      </c>
      <c r="Q1045" s="236">
        <v>0.0054000000000000003</v>
      </c>
      <c r="R1045" s="236">
        <f>Q1045*H1045</f>
        <v>0.74109600000000009</v>
      </c>
      <c r="S1045" s="236">
        <v>0</v>
      </c>
      <c r="T1045" s="237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38" t="s">
        <v>265</v>
      </c>
      <c r="AT1045" s="238" t="s">
        <v>174</v>
      </c>
      <c r="AU1045" s="238" t="s">
        <v>85</v>
      </c>
      <c r="AY1045" s="18" t="s">
        <v>172</v>
      </c>
      <c r="BE1045" s="239">
        <f>IF(N1045="základní",J1045,0)</f>
        <v>0</v>
      </c>
      <c r="BF1045" s="239">
        <f>IF(N1045="snížená",J1045,0)</f>
        <v>0</v>
      </c>
      <c r="BG1045" s="239">
        <f>IF(N1045="zákl. přenesená",J1045,0)</f>
        <v>0</v>
      </c>
      <c r="BH1045" s="239">
        <f>IF(N1045="sníž. přenesená",J1045,0)</f>
        <v>0</v>
      </c>
      <c r="BI1045" s="239">
        <f>IF(N1045="nulová",J1045,0)</f>
        <v>0</v>
      </c>
      <c r="BJ1045" s="18" t="s">
        <v>83</v>
      </c>
      <c r="BK1045" s="239">
        <f>ROUND(I1045*H1045,2)</f>
        <v>0</v>
      </c>
      <c r="BL1045" s="18" t="s">
        <v>265</v>
      </c>
      <c r="BM1045" s="238" t="s">
        <v>1197</v>
      </c>
    </row>
    <row r="1046" s="13" customFormat="1">
      <c r="A1046" s="13"/>
      <c r="B1046" s="240"/>
      <c r="C1046" s="241"/>
      <c r="D1046" s="242" t="s">
        <v>180</v>
      </c>
      <c r="E1046" s="243" t="s">
        <v>1</v>
      </c>
      <c r="F1046" s="244" t="s">
        <v>335</v>
      </c>
      <c r="G1046" s="241"/>
      <c r="H1046" s="243" t="s">
        <v>1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50" t="s">
        <v>180</v>
      </c>
      <c r="AU1046" s="250" t="s">
        <v>85</v>
      </c>
      <c r="AV1046" s="13" t="s">
        <v>83</v>
      </c>
      <c r="AW1046" s="13" t="s">
        <v>33</v>
      </c>
      <c r="AX1046" s="13" t="s">
        <v>76</v>
      </c>
      <c r="AY1046" s="250" t="s">
        <v>172</v>
      </c>
    </row>
    <row r="1047" s="14" customFormat="1">
      <c r="A1047" s="14"/>
      <c r="B1047" s="251"/>
      <c r="C1047" s="252"/>
      <c r="D1047" s="242" t="s">
        <v>180</v>
      </c>
      <c r="E1047" s="253" t="s">
        <v>1</v>
      </c>
      <c r="F1047" s="254" t="s">
        <v>581</v>
      </c>
      <c r="G1047" s="252"/>
      <c r="H1047" s="255">
        <v>57.289999999999999</v>
      </c>
      <c r="I1047" s="256"/>
      <c r="J1047" s="252"/>
      <c r="K1047" s="252"/>
      <c r="L1047" s="257"/>
      <c r="M1047" s="258"/>
      <c r="N1047" s="259"/>
      <c r="O1047" s="259"/>
      <c r="P1047" s="259"/>
      <c r="Q1047" s="259"/>
      <c r="R1047" s="259"/>
      <c r="S1047" s="259"/>
      <c r="T1047" s="260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61" t="s">
        <v>180</v>
      </c>
      <c r="AU1047" s="261" t="s">
        <v>85</v>
      </c>
      <c r="AV1047" s="14" t="s">
        <v>85</v>
      </c>
      <c r="AW1047" s="14" t="s">
        <v>33</v>
      </c>
      <c r="AX1047" s="14" t="s">
        <v>76</v>
      </c>
      <c r="AY1047" s="261" t="s">
        <v>172</v>
      </c>
    </row>
    <row r="1048" s="13" customFormat="1">
      <c r="A1048" s="13"/>
      <c r="B1048" s="240"/>
      <c r="C1048" s="241"/>
      <c r="D1048" s="242" t="s">
        <v>180</v>
      </c>
      <c r="E1048" s="243" t="s">
        <v>1</v>
      </c>
      <c r="F1048" s="244" t="s">
        <v>341</v>
      </c>
      <c r="G1048" s="241"/>
      <c r="H1048" s="243" t="s">
        <v>1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50" t="s">
        <v>180</v>
      </c>
      <c r="AU1048" s="250" t="s">
        <v>85</v>
      </c>
      <c r="AV1048" s="13" t="s">
        <v>83</v>
      </c>
      <c r="AW1048" s="13" t="s">
        <v>33</v>
      </c>
      <c r="AX1048" s="13" t="s">
        <v>76</v>
      </c>
      <c r="AY1048" s="250" t="s">
        <v>172</v>
      </c>
    </row>
    <row r="1049" s="14" customFormat="1">
      <c r="A1049" s="14"/>
      <c r="B1049" s="251"/>
      <c r="C1049" s="252"/>
      <c r="D1049" s="242" t="s">
        <v>180</v>
      </c>
      <c r="E1049" s="253" t="s">
        <v>1</v>
      </c>
      <c r="F1049" s="254" t="s">
        <v>582</v>
      </c>
      <c r="G1049" s="252"/>
      <c r="H1049" s="255">
        <v>79.950000000000003</v>
      </c>
      <c r="I1049" s="256"/>
      <c r="J1049" s="252"/>
      <c r="K1049" s="252"/>
      <c r="L1049" s="257"/>
      <c r="M1049" s="258"/>
      <c r="N1049" s="259"/>
      <c r="O1049" s="259"/>
      <c r="P1049" s="259"/>
      <c r="Q1049" s="259"/>
      <c r="R1049" s="259"/>
      <c r="S1049" s="259"/>
      <c r="T1049" s="260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61" t="s">
        <v>180</v>
      </c>
      <c r="AU1049" s="261" t="s">
        <v>85</v>
      </c>
      <c r="AV1049" s="14" t="s">
        <v>85</v>
      </c>
      <c r="AW1049" s="14" t="s">
        <v>33</v>
      </c>
      <c r="AX1049" s="14" t="s">
        <v>76</v>
      </c>
      <c r="AY1049" s="261" t="s">
        <v>172</v>
      </c>
    </row>
    <row r="1050" s="15" customFormat="1">
      <c r="A1050" s="15"/>
      <c r="B1050" s="262"/>
      <c r="C1050" s="263"/>
      <c r="D1050" s="242" t="s">
        <v>180</v>
      </c>
      <c r="E1050" s="264" t="s">
        <v>1</v>
      </c>
      <c r="F1050" s="265" t="s">
        <v>185</v>
      </c>
      <c r="G1050" s="263"/>
      <c r="H1050" s="266">
        <v>137.24000000000001</v>
      </c>
      <c r="I1050" s="267"/>
      <c r="J1050" s="263"/>
      <c r="K1050" s="263"/>
      <c r="L1050" s="268"/>
      <c r="M1050" s="269"/>
      <c r="N1050" s="270"/>
      <c r="O1050" s="270"/>
      <c r="P1050" s="270"/>
      <c r="Q1050" s="270"/>
      <c r="R1050" s="270"/>
      <c r="S1050" s="270"/>
      <c r="T1050" s="271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72" t="s">
        <v>180</v>
      </c>
      <c r="AU1050" s="272" t="s">
        <v>85</v>
      </c>
      <c r="AV1050" s="15" t="s">
        <v>106</v>
      </c>
      <c r="AW1050" s="15" t="s">
        <v>33</v>
      </c>
      <c r="AX1050" s="15" t="s">
        <v>83</v>
      </c>
      <c r="AY1050" s="272" t="s">
        <v>172</v>
      </c>
    </row>
    <row r="1051" s="2" customFormat="1" ht="14.4" customHeight="1">
      <c r="A1051" s="39"/>
      <c r="B1051" s="40"/>
      <c r="C1051" s="284" t="s">
        <v>1198</v>
      </c>
      <c r="D1051" s="284" t="s">
        <v>259</v>
      </c>
      <c r="E1051" s="285" t="s">
        <v>1199</v>
      </c>
      <c r="F1051" s="286" t="s">
        <v>1200</v>
      </c>
      <c r="G1051" s="287" t="s">
        <v>177</v>
      </c>
      <c r="H1051" s="288">
        <v>175.51499999999999</v>
      </c>
      <c r="I1051" s="289"/>
      <c r="J1051" s="290">
        <f>ROUND(I1051*H1051,2)</f>
        <v>0</v>
      </c>
      <c r="K1051" s="286" t="s">
        <v>1</v>
      </c>
      <c r="L1051" s="291"/>
      <c r="M1051" s="292" t="s">
        <v>1</v>
      </c>
      <c r="N1051" s="293" t="s">
        <v>41</v>
      </c>
      <c r="O1051" s="92"/>
      <c r="P1051" s="236">
        <f>O1051*H1051</f>
        <v>0</v>
      </c>
      <c r="Q1051" s="236">
        <v>0.023</v>
      </c>
      <c r="R1051" s="236">
        <f>Q1051*H1051</f>
        <v>4.0368449999999996</v>
      </c>
      <c r="S1051" s="236">
        <v>0</v>
      </c>
      <c r="T1051" s="237">
        <f>S1051*H1051</f>
        <v>0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38" t="s">
        <v>358</v>
      </c>
      <c r="AT1051" s="238" t="s">
        <v>259</v>
      </c>
      <c r="AU1051" s="238" t="s">
        <v>85</v>
      </c>
      <c r="AY1051" s="18" t="s">
        <v>172</v>
      </c>
      <c r="BE1051" s="239">
        <f>IF(N1051="základní",J1051,0)</f>
        <v>0</v>
      </c>
      <c r="BF1051" s="239">
        <f>IF(N1051="snížená",J1051,0)</f>
        <v>0</v>
      </c>
      <c r="BG1051" s="239">
        <f>IF(N1051="zákl. přenesená",J1051,0)</f>
        <v>0</v>
      </c>
      <c r="BH1051" s="239">
        <f>IF(N1051="sníž. přenesená",J1051,0)</f>
        <v>0</v>
      </c>
      <c r="BI1051" s="239">
        <f>IF(N1051="nulová",J1051,0)</f>
        <v>0</v>
      </c>
      <c r="BJ1051" s="18" t="s">
        <v>83</v>
      </c>
      <c r="BK1051" s="239">
        <f>ROUND(I1051*H1051,2)</f>
        <v>0</v>
      </c>
      <c r="BL1051" s="18" t="s">
        <v>265</v>
      </c>
      <c r="BM1051" s="238" t="s">
        <v>1201</v>
      </c>
    </row>
    <row r="1052" s="14" customFormat="1">
      <c r="A1052" s="14"/>
      <c r="B1052" s="251"/>
      <c r="C1052" s="252"/>
      <c r="D1052" s="242" t="s">
        <v>180</v>
      </c>
      <c r="E1052" s="253" t="s">
        <v>1</v>
      </c>
      <c r="F1052" s="254" t="s">
        <v>1202</v>
      </c>
      <c r="G1052" s="252"/>
      <c r="H1052" s="255">
        <v>17.689</v>
      </c>
      <c r="I1052" s="256"/>
      <c r="J1052" s="252"/>
      <c r="K1052" s="252"/>
      <c r="L1052" s="257"/>
      <c r="M1052" s="258"/>
      <c r="N1052" s="259"/>
      <c r="O1052" s="259"/>
      <c r="P1052" s="259"/>
      <c r="Q1052" s="259"/>
      <c r="R1052" s="259"/>
      <c r="S1052" s="259"/>
      <c r="T1052" s="260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61" t="s">
        <v>180</v>
      </c>
      <c r="AU1052" s="261" t="s">
        <v>85</v>
      </c>
      <c r="AV1052" s="14" t="s">
        <v>85</v>
      </c>
      <c r="AW1052" s="14" t="s">
        <v>33</v>
      </c>
      <c r="AX1052" s="14" t="s">
        <v>76</v>
      </c>
      <c r="AY1052" s="261" t="s">
        <v>172</v>
      </c>
    </row>
    <row r="1053" s="14" customFormat="1">
      <c r="A1053" s="14"/>
      <c r="B1053" s="251"/>
      <c r="C1053" s="252"/>
      <c r="D1053" s="242" t="s">
        <v>180</v>
      </c>
      <c r="E1053" s="253" t="s">
        <v>1</v>
      </c>
      <c r="F1053" s="254" t="s">
        <v>1203</v>
      </c>
      <c r="G1053" s="252"/>
      <c r="H1053" s="255">
        <v>157.82599999999999</v>
      </c>
      <c r="I1053" s="256"/>
      <c r="J1053" s="252"/>
      <c r="K1053" s="252"/>
      <c r="L1053" s="257"/>
      <c r="M1053" s="258"/>
      <c r="N1053" s="259"/>
      <c r="O1053" s="259"/>
      <c r="P1053" s="259"/>
      <c r="Q1053" s="259"/>
      <c r="R1053" s="259"/>
      <c r="S1053" s="259"/>
      <c r="T1053" s="260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61" t="s">
        <v>180</v>
      </c>
      <c r="AU1053" s="261" t="s">
        <v>85</v>
      </c>
      <c r="AV1053" s="14" t="s">
        <v>85</v>
      </c>
      <c r="AW1053" s="14" t="s">
        <v>33</v>
      </c>
      <c r="AX1053" s="14" t="s">
        <v>76</v>
      </c>
      <c r="AY1053" s="261" t="s">
        <v>172</v>
      </c>
    </row>
    <row r="1054" s="15" customFormat="1">
      <c r="A1054" s="15"/>
      <c r="B1054" s="262"/>
      <c r="C1054" s="263"/>
      <c r="D1054" s="242" t="s">
        <v>180</v>
      </c>
      <c r="E1054" s="264" t="s">
        <v>1</v>
      </c>
      <c r="F1054" s="265" t="s">
        <v>185</v>
      </c>
      <c r="G1054" s="263"/>
      <c r="H1054" s="266">
        <v>175.51499999999999</v>
      </c>
      <c r="I1054" s="267"/>
      <c r="J1054" s="263"/>
      <c r="K1054" s="263"/>
      <c r="L1054" s="268"/>
      <c r="M1054" s="269"/>
      <c r="N1054" s="270"/>
      <c r="O1054" s="270"/>
      <c r="P1054" s="270"/>
      <c r="Q1054" s="270"/>
      <c r="R1054" s="270"/>
      <c r="S1054" s="270"/>
      <c r="T1054" s="271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T1054" s="272" t="s">
        <v>180</v>
      </c>
      <c r="AU1054" s="272" t="s">
        <v>85</v>
      </c>
      <c r="AV1054" s="15" t="s">
        <v>106</v>
      </c>
      <c r="AW1054" s="15" t="s">
        <v>33</v>
      </c>
      <c r="AX1054" s="15" t="s">
        <v>83</v>
      </c>
      <c r="AY1054" s="272" t="s">
        <v>172</v>
      </c>
    </row>
    <row r="1055" s="2" customFormat="1" ht="37.8" customHeight="1">
      <c r="A1055" s="39"/>
      <c r="B1055" s="40"/>
      <c r="C1055" s="227" t="s">
        <v>1204</v>
      </c>
      <c r="D1055" s="227" t="s">
        <v>174</v>
      </c>
      <c r="E1055" s="228" t="s">
        <v>1205</v>
      </c>
      <c r="F1055" s="229" t="s">
        <v>1206</v>
      </c>
      <c r="G1055" s="230" t="s">
        <v>177</v>
      </c>
      <c r="H1055" s="231">
        <v>8.5600000000000005</v>
      </c>
      <c r="I1055" s="232"/>
      <c r="J1055" s="233">
        <f>ROUND(I1055*H1055,2)</f>
        <v>0</v>
      </c>
      <c r="K1055" s="229" t="s">
        <v>178</v>
      </c>
      <c r="L1055" s="45"/>
      <c r="M1055" s="234" t="s">
        <v>1</v>
      </c>
      <c r="N1055" s="235" t="s">
        <v>41</v>
      </c>
      <c r="O1055" s="92"/>
      <c r="P1055" s="236">
        <f>O1055*H1055</f>
        <v>0</v>
      </c>
      <c r="Q1055" s="236">
        <v>0</v>
      </c>
      <c r="R1055" s="236">
        <f>Q1055*H1055</f>
        <v>0</v>
      </c>
      <c r="S1055" s="236">
        <v>0</v>
      </c>
      <c r="T1055" s="237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38" t="s">
        <v>265</v>
      </c>
      <c r="AT1055" s="238" t="s">
        <v>174</v>
      </c>
      <c r="AU1055" s="238" t="s">
        <v>85</v>
      </c>
      <c r="AY1055" s="18" t="s">
        <v>172</v>
      </c>
      <c r="BE1055" s="239">
        <f>IF(N1055="základní",J1055,0)</f>
        <v>0</v>
      </c>
      <c r="BF1055" s="239">
        <f>IF(N1055="snížená",J1055,0)</f>
        <v>0</v>
      </c>
      <c r="BG1055" s="239">
        <f>IF(N1055="zákl. přenesená",J1055,0)</f>
        <v>0</v>
      </c>
      <c r="BH1055" s="239">
        <f>IF(N1055="sníž. přenesená",J1055,0)</f>
        <v>0</v>
      </c>
      <c r="BI1055" s="239">
        <f>IF(N1055="nulová",J1055,0)</f>
        <v>0</v>
      </c>
      <c r="BJ1055" s="18" t="s">
        <v>83</v>
      </c>
      <c r="BK1055" s="239">
        <f>ROUND(I1055*H1055,2)</f>
        <v>0</v>
      </c>
      <c r="BL1055" s="18" t="s">
        <v>265</v>
      </c>
      <c r="BM1055" s="238" t="s">
        <v>1207</v>
      </c>
    </row>
    <row r="1056" s="13" customFormat="1">
      <c r="A1056" s="13"/>
      <c r="B1056" s="240"/>
      <c r="C1056" s="241"/>
      <c r="D1056" s="242" t="s">
        <v>180</v>
      </c>
      <c r="E1056" s="243" t="s">
        <v>1</v>
      </c>
      <c r="F1056" s="244" t="s">
        <v>335</v>
      </c>
      <c r="G1056" s="241"/>
      <c r="H1056" s="243" t="s">
        <v>1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50" t="s">
        <v>180</v>
      </c>
      <c r="AU1056" s="250" t="s">
        <v>85</v>
      </c>
      <c r="AV1056" s="13" t="s">
        <v>83</v>
      </c>
      <c r="AW1056" s="13" t="s">
        <v>33</v>
      </c>
      <c r="AX1056" s="13" t="s">
        <v>76</v>
      </c>
      <c r="AY1056" s="250" t="s">
        <v>172</v>
      </c>
    </row>
    <row r="1057" s="14" customFormat="1">
      <c r="A1057" s="14"/>
      <c r="B1057" s="251"/>
      <c r="C1057" s="252"/>
      <c r="D1057" s="242" t="s">
        <v>180</v>
      </c>
      <c r="E1057" s="253" t="s">
        <v>1</v>
      </c>
      <c r="F1057" s="254" t="s">
        <v>1208</v>
      </c>
      <c r="G1057" s="252"/>
      <c r="H1057" s="255">
        <v>3.1000000000000001</v>
      </c>
      <c r="I1057" s="256"/>
      <c r="J1057" s="252"/>
      <c r="K1057" s="252"/>
      <c r="L1057" s="257"/>
      <c r="M1057" s="258"/>
      <c r="N1057" s="259"/>
      <c r="O1057" s="259"/>
      <c r="P1057" s="259"/>
      <c r="Q1057" s="259"/>
      <c r="R1057" s="259"/>
      <c r="S1057" s="259"/>
      <c r="T1057" s="260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61" t="s">
        <v>180</v>
      </c>
      <c r="AU1057" s="261" t="s">
        <v>85</v>
      </c>
      <c r="AV1057" s="14" t="s">
        <v>85</v>
      </c>
      <c r="AW1057" s="14" t="s">
        <v>33</v>
      </c>
      <c r="AX1057" s="14" t="s">
        <v>76</v>
      </c>
      <c r="AY1057" s="261" t="s">
        <v>172</v>
      </c>
    </row>
    <row r="1058" s="13" customFormat="1">
      <c r="A1058" s="13"/>
      <c r="B1058" s="240"/>
      <c r="C1058" s="241"/>
      <c r="D1058" s="242" t="s">
        <v>180</v>
      </c>
      <c r="E1058" s="243" t="s">
        <v>1</v>
      </c>
      <c r="F1058" s="244" t="s">
        <v>341</v>
      </c>
      <c r="G1058" s="241"/>
      <c r="H1058" s="243" t="s">
        <v>1</v>
      </c>
      <c r="I1058" s="245"/>
      <c r="J1058" s="241"/>
      <c r="K1058" s="241"/>
      <c r="L1058" s="246"/>
      <c r="M1058" s="247"/>
      <c r="N1058" s="248"/>
      <c r="O1058" s="248"/>
      <c r="P1058" s="248"/>
      <c r="Q1058" s="248"/>
      <c r="R1058" s="248"/>
      <c r="S1058" s="248"/>
      <c r="T1058" s="249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50" t="s">
        <v>180</v>
      </c>
      <c r="AU1058" s="250" t="s">
        <v>85</v>
      </c>
      <c r="AV1058" s="13" t="s">
        <v>83</v>
      </c>
      <c r="AW1058" s="13" t="s">
        <v>33</v>
      </c>
      <c r="AX1058" s="13" t="s">
        <v>76</v>
      </c>
      <c r="AY1058" s="250" t="s">
        <v>172</v>
      </c>
    </row>
    <row r="1059" s="14" customFormat="1">
      <c r="A1059" s="14"/>
      <c r="B1059" s="251"/>
      <c r="C1059" s="252"/>
      <c r="D1059" s="242" t="s">
        <v>180</v>
      </c>
      <c r="E1059" s="253" t="s">
        <v>1</v>
      </c>
      <c r="F1059" s="254" t="s">
        <v>1209</v>
      </c>
      <c r="G1059" s="252"/>
      <c r="H1059" s="255">
        <v>5.46</v>
      </c>
      <c r="I1059" s="256"/>
      <c r="J1059" s="252"/>
      <c r="K1059" s="252"/>
      <c r="L1059" s="257"/>
      <c r="M1059" s="258"/>
      <c r="N1059" s="259"/>
      <c r="O1059" s="259"/>
      <c r="P1059" s="259"/>
      <c r="Q1059" s="259"/>
      <c r="R1059" s="259"/>
      <c r="S1059" s="259"/>
      <c r="T1059" s="260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61" t="s">
        <v>180</v>
      </c>
      <c r="AU1059" s="261" t="s">
        <v>85</v>
      </c>
      <c r="AV1059" s="14" t="s">
        <v>85</v>
      </c>
      <c r="AW1059" s="14" t="s">
        <v>33</v>
      </c>
      <c r="AX1059" s="14" t="s">
        <v>76</v>
      </c>
      <c r="AY1059" s="261" t="s">
        <v>172</v>
      </c>
    </row>
    <row r="1060" s="15" customFormat="1">
      <c r="A1060" s="15"/>
      <c r="B1060" s="262"/>
      <c r="C1060" s="263"/>
      <c r="D1060" s="242" t="s">
        <v>180</v>
      </c>
      <c r="E1060" s="264" t="s">
        <v>1</v>
      </c>
      <c r="F1060" s="265" t="s">
        <v>185</v>
      </c>
      <c r="G1060" s="263"/>
      <c r="H1060" s="266">
        <v>8.5600000000000005</v>
      </c>
      <c r="I1060" s="267"/>
      <c r="J1060" s="263"/>
      <c r="K1060" s="263"/>
      <c r="L1060" s="268"/>
      <c r="M1060" s="269"/>
      <c r="N1060" s="270"/>
      <c r="O1060" s="270"/>
      <c r="P1060" s="270"/>
      <c r="Q1060" s="270"/>
      <c r="R1060" s="270"/>
      <c r="S1060" s="270"/>
      <c r="T1060" s="271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72" t="s">
        <v>180</v>
      </c>
      <c r="AU1060" s="272" t="s">
        <v>85</v>
      </c>
      <c r="AV1060" s="15" t="s">
        <v>106</v>
      </c>
      <c r="AW1060" s="15" t="s">
        <v>33</v>
      </c>
      <c r="AX1060" s="15" t="s">
        <v>83</v>
      </c>
      <c r="AY1060" s="272" t="s">
        <v>172</v>
      </c>
    </row>
    <row r="1061" s="2" customFormat="1" ht="37.8" customHeight="1">
      <c r="A1061" s="39"/>
      <c r="B1061" s="40"/>
      <c r="C1061" s="227" t="s">
        <v>1210</v>
      </c>
      <c r="D1061" s="227" t="s">
        <v>174</v>
      </c>
      <c r="E1061" s="228" t="s">
        <v>1211</v>
      </c>
      <c r="F1061" s="229" t="s">
        <v>1212</v>
      </c>
      <c r="G1061" s="230" t="s">
        <v>177</v>
      </c>
      <c r="H1061" s="231">
        <v>137.24000000000001</v>
      </c>
      <c r="I1061" s="232"/>
      <c r="J1061" s="233">
        <f>ROUND(I1061*H1061,2)</f>
        <v>0</v>
      </c>
      <c r="K1061" s="229" t="s">
        <v>178</v>
      </c>
      <c r="L1061" s="45"/>
      <c r="M1061" s="234" t="s">
        <v>1</v>
      </c>
      <c r="N1061" s="235" t="s">
        <v>41</v>
      </c>
      <c r="O1061" s="92"/>
      <c r="P1061" s="236">
        <f>O1061*H1061</f>
        <v>0</v>
      </c>
      <c r="Q1061" s="236">
        <v>0.00062</v>
      </c>
      <c r="R1061" s="236">
        <f>Q1061*H1061</f>
        <v>0.085088800000000006</v>
      </c>
      <c r="S1061" s="236">
        <v>0</v>
      </c>
      <c r="T1061" s="237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38" t="s">
        <v>265</v>
      </c>
      <c r="AT1061" s="238" t="s">
        <v>174</v>
      </c>
      <c r="AU1061" s="238" t="s">
        <v>85</v>
      </c>
      <c r="AY1061" s="18" t="s">
        <v>172</v>
      </c>
      <c r="BE1061" s="239">
        <f>IF(N1061="základní",J1061,0)</f>
        <v>0</v>
      </c>
      <c r="BF1061" s="239">
        <f>IF(N1061="snížená",J1061,0)</f>
        <v>0</v>
      </c>
      <c r="BG1061" s="239">
        <f>IF(N1061="zákl. přenesená",J1061,0)</f>
        <v>0</v>
      </c>
      <c r="BH1061" s="239">
        <f>IF(N1061="sníž. přenesená",J1061,0)</f>
        <v>0</v>
      </c>
      <c r="BI1061" s="239">
        <f>IF(N1061="nulová",J1061,0)</f>
        <v>0</v>
      </c>
      <c r="BJ1061" s="18" t="s">
        <v>83</v>
      </c>
      <c r="BK1061" s="239">
        <f>ROUND(I1061*H1061,2)</f>
        <v>0</v>
      </c>
      <c r="BL1061" s="18" t="s">
        <v>265</v>
      </c>
      <c r="BM1061" s="238" t="s">
        <v>1213</v>
      </c>
    </row>
    <row r="1062" s="14" customFormat="1">
      <c r="A1062" s="14"/>
      <c r="B1062" s="251"/>
      <c r="C1062" s="252"/>
      <c r="D1062" s="242" t="s">
        <v>180</v>
      </c>
      <c r="E1062" s="253" t="s">
        <v>1</v>
      </c>
      <c r="F1062" s="254" t="s">
        <v>1214</v>
      </c>
      <c r="G1062" s="252"/>
      <c r="H1062" s="255">
        <v>137.24000000000001</v>
      </c>
      <c r="I1062" s="256"/>
      <c r="J1062" s="252"/>
      <c r="K1062" s="252"/>
      <c r="L1062" s="257"/>
      <c r="M1062" s="258"/>
      <c r="N1062" s="259"/>
      <c r="O1062" s="259"/>
      <c r="P1062" s="259"/>
      <c r="Q1062" s="259"/>
      <c r="R1062" s="259"/>
      <c r="S1062" s="259"/>
      <c r="T1062" s="260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61" t="s">
        <v>180</v>
      </c>
      <c r="AU1062" s="261" t="s">
        <v>85</v>
      </c>
      <c r="AV1062" s="14" t="s">
        <v>85</v>
      </c>
      <c r="AW1062" s="14" t="s">
        <v>33</v>
      </c>
      <c r="AX1062" s="14" t="s">
        <v>83</v>
      </c>
      <c r="AY1062" s="261" t="s">
        <v>172</v>
      </c>
    </row>
    <row r="1063" s="2" customFormat="1" ht="24.15" customHeight="1">
      <c r="A1063" s="39"/>
      <c r="B1063" s="40"/>
      <c r="C1063" s="227" t="s">
        <v>1215</v>
      </c>
      <c r="D1063" s="227" t="s">
        <v>174</v>
      </c>
      <c r="E1063" s="228" t="s">
        <v>1216</v>
      </c>
      <c r="F1063" s="229" t="s">
        <v>1217</v>
      </c>
      <c r="G1063" s="230" t="s">
        <v>177</v>
      </c>
      <c r="H1063" s="231">
        <v>33.859999999999999</v>
      </c>
      <c r="I1063" s="232"/>
      <c r="J1063" s="233">
        <f>ROUND(I1063*H1063,2)</f>
        <v>0</v>
      </c>
      <c r="K1063" s="229" t="s">
        <v>178</v>
      </c>
      <c r="L1063" s="45"/>
      <c r="M1063" s="234" t="s">
        <v>1</v>
      </c>
      <c r="N1063" s="235" t="s">
        <v>41</v>
      </c>
      <c r="O1063" s="92"/>
      <c r="P1063" s="236">
        <f>O1063*H1063</f>
        <v>0</v>
      </c>
      <c r="Q1063" s="236">
        <v>0.0015</v>
      </c>
      <c r="R1063" s="236">
        <f>Q1063*H1063</f>
        <v>0.050790000000000002</v>
      </c>
      <c r="S1063" s="236">
        <v>0</v>
      </c>
      <c r="T1063" s="237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38" t="s">
        <v>265</v>
      </c>
      <c r="AT1063" s="238" t="s">
        <v>174</v>
      </c>
      <c r="AU1063" s="238" t="s">
        <v>85</v>
      </c>
      <c r="AY1063" s="18" t="s">
        <v>172</v>
      </c>
      <c r="BE1063" s="239">
        <f>IF(N1063="základní",J1063,0)</f>
        <v>0</v>
      </c>
      <c r="BF1063" s="239">
        <f>IF(N1063="snížená",J1063,0)</f>
        <v>0</v>
      </c>
      <c r="BG1063" s="239">
        <f>IF(N1063="zákl. přenesená",J1063,0)</f>
        <v>0</v>
      </c>
      <c r="BH1063" s="239">
        <f>IF(N1063="sníž. přenesená",J1063,0)</f>
        <v>0</v>
      </c>
      <c r="BI1063" s="239">
        <f>IF(N1063="nulová",J1063,0)</f>
        <v>0</v>
      </c>
      <c r="BJ1063" s="18" t="s">
        <v>83</v>
      </c>
      <c r="BK1063" s="239">
        <f>ROUND(I1063*H1063,2)</f>
        <v>0</v>
      </c>
      <c r="BL1063" s="18" t="s">
        <v>265</v>
      </c>
      <c r="BM1063" s="238" t="s">
        <v>1218</v>
      </c>
    </row>
    <row r="1064" s="13" customFormat="1">
      <c r="A1064" s="13"/>
      <c r="B1064" s="240"/>
      <c r="C1064" s="241"/>
      <c r="D1064" s="242" t="s">
        <v>180</v>
      </c>
      <c r="E1064" s="243" t="s">
        <v>1</v>
      </c>
      <c r="F1064" s="244" t="s">
        <v>335</v>
      </c>
      <c r="G1064" s="241"/>
      <c r="H1064" s="243" t="s">
        <v>1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50" t="s">
        <v>180</v>
      </c>
      <c r="AU1064" s="250" t="s">
        <v>85</v>
      </c>
      <c r="AV1064" s="13" t="s">
        <v>83</v>
      </c>
      <c r="AW1064" s="13" t="s">
        <v>33</v>
      </c>
      <c r="AX1064" s="13" t="s">
        <v>76</v>
      </c>
      <c r="AY1064" s="250" t="s">
        <v>172</v>
      </c>
    </row>
    <row r="1065" s="14" customFormat="1">
      <c r="A1065" s="14"/>
      <c r="B1065" s="251"/>
      <c r="C1065" s="252"/>
      <c r="D1065" s="242" t="s">
        <v>180</v>
      </c>
      <c r="E1065" s="253" t="s">
        <v>1</v>
      </c>
      <c r="F1065" s="254" t="s">
        <v>619</v>
      </c>
      <c r="G1065" s="252"/>
      <c r="H1065" s="255">
        <v>15.039999999999999</v>
      </c>
      <c r="I1065" s="256"/>
      <c r="J1065" s="252"/>
      <c r="K1065" s="252"/>
      <c r="L1065" s="257"/>
      <c r="M1065" s="258"/>
      <c r="N1065" s="259"/>
      <c r="O1065" s="259"/>
      <c r="P1065" s="259"/>
      <c r="Q1065" s="259"/>
      <c r="R1065" s="259"/>
      <c r="S1065" s="259"/>
      <c r="T1065" s="260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61" t="s">
        <v>180</v>
      </c>
      <c r="AU1065" s="261" t="s">
        <v>85</v>
      </c>
      <c r="AV1065" s="14" t="s">
        <v>85</v>
      </c>
      <c r="AW1065" s="14" t="s">
        <v>33</v>
      </c>
      <c r="AX1065" s="14" t="s">
        <v>76</v>
      </c>
      <c r="AY1065" s="261" t="s">
        <v>172</v>
      </c>
    </row>
    <row r="1066" s="13" customFormat="1">
      <c r="A1066" s="13"/>
      <c r="B1066" s="240"/>
      <c r="C1066" s="241"/>
      <c r="D1066" s="242" t="s">
        <v>180</v>
      </c>
      <c r="E1066" s="243" t="s">
        <v>1</v>
      </c>
      <c r="F1066" s="244" t="s">
        <v>341</v>
      </c>
      <c r="G1066" s="241"/>
      <c r="H1066" s="243" t="s">
        <v>1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50" t="s">
        <v>180</v>
      </c>
      <c r="AU1066" s="250" t="s">
        <v>85</v>
      </c>
      <c r="AV1066" s="13" t="s">
        <v>83</v>
      </c>
      <c r="AW1066" s="13" t="s">
        <v>33</v>
      </c>
      <c r="AX1066" s="13" t="s">
        <v>76</v>
      </c>
      <c r="AY1066" s="250" t="s">
        <v>172</v>
      </c>
    </row>
    <row r="1067" s="14" customFormat="1">
      <c r="A1067" s="14"/>
      <c r="B1067" s="251"/>
      <c r="C1067" s="252"/>
      <c r="D1067" s="242" t="s">
        <v>180</v>
      </c>
      <c r="E1067" s="253" t="s">
        <v>1</v>
      </c>
      <c r="F1067" s="254" t="s">
        <v>1219</v>
      </c>
      <c r="G1067" s="252"/>
      <c r="H1067" s="255">
        <v>18.82</v>
      </c>
      <c r="I1067" s="256"/>
      <c r="J1067" s="252"/>
      <c r="K1067" s="252"/>
      <c r="L1067" s="257"/>
      <c r="M1067" s="258"/>
      <c r="N1067" s="259"/>
      <c r="O1067" s="259"/>
      <c r="P1067" s="259"/>
      <c r="Q1067" s="259"/>
      <c r="R1067" s="259"/>
      <c r="S1067" s="259"/>
      <c r="T1067" s="260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1" t="s">
        <v>180</v>
      </c>
      <c r="AU1067" s="261" t="s">
        <v>85</v>
      </c>
      <c r="AV1067" s="14" t="s">
        <v>85</v>
      </c>
      <c r="AW1067" s="14" t="s">
        <v>33</v>
      </c>
      <c r="AX1067" s="14" t="s">
        <v>76</v>
      </c>
      <c r="AY1067" s="261" t="s">
        <v>172</v>
      </c>
    </row>
    <row r="1068" s="15" customFormat="1">
      <c r="A1068" s="15"/>
      <c r="B1068" s="262"/>
      <c r="C1068" s="263"/>
      <c r="D1068" s="242" t="s">
        <v>180</v>
      </c>
      <c r="E1068" s="264" t="s">
        <v>1</v>
      </c>
      <c r="F1068" s="265" t="s">
        <v>185</v>
      </c>
      <c r="G1068" s="263"/>
      <c r="H1068" s="266">
        <v>33.859999999999999</v>
      </c>
      <c r="I1068" s="267"/>
      <c r="J1068" s="263"/>
      <c r="K1068" s="263"/>
      <c r="L1068" s="268"/>
      <c r="M1068" s="269"/>
      <c r="N1068" s="270"/>
      <c r="O1068" s="270"/>
      <c r="P1068" s="270"/>
      <c r="Q1068" s="270"/>
      <c r="R1068" s="270"/>
      <c r="S1068" s="270"/>
      <c r="T1068" s="271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72" t="s">
        <v>180</v>
      </c>
      <c r="AU1068" s="272" t="s">
        <v>85</v>
      </c>
      <c r="AV1068" s="15" t="s">
        <v>106</v>
      </c>
      <c r="AW1068" s="15" t="s">
        <v>33</v>
      </c>
      <c r="AX1068" s="15" t="s">
        <v>83</v>
      </c>
      <c r="AY1068" s="272" t="s">
        <v>172</v>
      </c>
    </row>
    <row r="1069" s="2" customFormat="1" ht="14.4" customHeight="1">
      <c r="A1069" s="39"/>
      <c r="B1069" s="40"/>
      <c r="C1069" s="227" t="s">
        <v>1220</v>
      </c>
      <c r="D1069" s="227" t="s">
        <v>174</v>
      </c>
      <c r="E1069" s="228" t="s">
        <v>1221</v>
      </c>
      <c r="F1069" s="229" t="s">
        <v>1222</v>
      </c>
      <c r="G1069" s="230" t="s">
        <v>291</v>
      </c>
      <c r="H1069" s="231">
        <v>62.210000000000001</v>
      </c>
      <c r="I1069" s="232"/>
      <c r="J1069" s="233">
        <f>ROUND(I1069*H1069,2)</f>
        <v>0</v>
      </c>
      <c r="K1069" s="229" t="s">
        <v>178</v>
      </c>
      <c r="L1069" s="45"/>
      <c r="M1069" s="234" t="s">
        <v>1</v>
      </c>
      <c r="N1069" s="235" t="s">
        <v>41</v>
      </c>
      <c r="O1069" s="92"/>
      <c r="P1069" s="236">
        <f>O1069*H1069</f>
        <v>0</v>
      </c>
      <c r="Q1069" s="236">
        <v>3.0000000000000001E-05</v>
      </c>
      <c r="R1069" s="236">
        <f>Q1069*H1069</f>
        <v>0.0018663</v>
      </c>
      <c r="S1069" s="236">
        <v>0</v>
      </c>
      <c r="T1069" s="237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8" t="s">
        <v>265</v>
      </c>
      <c r="AT1069" s="238" t="s">
        <v>174</v>
      </c>
      <c r="AU1069" s="238" t="s">
        <v>85</v>
      </c>
      <c r="AY1069" s="18" t="s">
        <v>172</v>
      </c>
      <c r="BE1069" s="239">
        <f>IF(N1069="základní",J1069,0)</f>
        <v>0</v>
      </c>
      <c r="BF1069" s="239">
        <f>IF(N1069="snížená",J1069,0)</f>
        <v>0</v>
      </c>
      <c r="BG1069" s="239">
        <f>IF(N1069="zákl. přenesená",J1069,0)</f>
        <v>0</v>
      </c>
      <c r="BH1069" s="239">
        <f>IF(N1069="sníž. přenesená",J1069,0)</f>
        <v>0</v>
      </c>
      <c r="BI1069" s="239">
        <f>IF(N1069="nulová",J1069,0)</f>
        <v>0</v>
      </c>
      <c r="BJ1069" s="18" t="s">
        <v>83</v>
      </c>
      <c r="BK1069" s="239">
        <f>ROUND(I1069*H1069,2)</f>
        <v>0</v>
      </c>
      <c r="BL1069" s="18" t="s">
        <v>265</v>
      </c>
      <c r="BM1069" s="238" t="s">
        <v>1223</v>
      </c>
    </row>
    <row r="1070" s="13" customFormat="1">
      <c r="A1070" s="13"/>
      <c r="B1070" s="240"/>
      <c r="C1070" s="241"/>
      <c r="D1070" s="242" t="s">
        <v>180</v>
      </c>
      <c r="E1070" s="243" t="s">
        <v>1</v>
      </c>
      <c r="F1070" s="244" t="s">
        <v>1224</v>
      </c>
      <c r="G1070" s="241"/>
      <c r="H1070" s="243" t="s">
        <v>1</v>
      </c>
      <c r="I1070" s="245"/>
      <c r="J1070" s="241"/>
      <c r="K1070" s="241"/>
      <c r="L1070" s="246"/>
      <c r="M1070" s="247"/>
      <c r="N1070" s="248"/>
      <c r="O1070" s="248"/>
      <c r="P1070" s="248"/>
      <c r="Q1070" s="248"/>
      <c r="R1070" s="248"/>
      <c r="S1070" s="248"/>
      <c r="T1070" s="249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50" t="s">
        <v>180</v>
      </c>
      <c r="AU1070" s="250" t="s">
        <v>85</v>
      </c>
      <c r="AV1070" s="13" t="s">
        <v>83</v>
      </c>
      <c r="AW1070" s="13" t="s">
        <v>33</v>
      </c>
      <c r="AX1070" s="13" t="s">
        <v>76</v>
      </c>
      <c r="AY1070" s="250" t="s">
        <v>172</v>
      </c>
    </row>
    <row r="1071" s="13" customFormat="1">
      <c r="A1071" s="13"/>
      <c r="B1071" s="240"/>
      <c r="C1071" s="241"/>
      <c r="D1071" s="242" t="s">
        <v>180</v>
      </c>
      <c r="E1071" s="243" t="s">
        <v>1</v>
      </c>
      <c r="F1071" s="244" t="s">
        <v>335</v>
      </c>
      <c r="G1071" s="241"/>
      <c r="H1071" s="243" t="s">
        <v>1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50" t="s">
        <v>180</v>
      </c>
      <c r="AU1071" s="250" t="s">
        <v>85</v>
      </c>
      <c r="AV1071" s="13" t="s">
        <v>83</v>
      </c>
      <c r="AW1071" s="13" t="s">
        <v>33</v>
      </c>
      <c r="AX1071" s="13" t="s">
        <v>76</v>
      </c>
      <c r="AY1071" s="250" t="s">
        <v>172</v>
      </c>
    </row>
    <row r="1072" s="14" customFormat="1">
      <c r="A1072" s="14"/>
      <c r="B1072" s="251"/>
      <c r="C1072" s="252"/>
      <c r="D1072" s="242" t="s">
        <v>180</v>
      </c>
      <c r="E1072" s="253" t="s">
        <v>1</v>
      </c>
      <c r="F1072" s="254" t="s">
        <v>1225</v>
      </c>
      <c r="G1072" s="252"/>
      <c r="H1072" s="255">
        <v>29.559999999999999</v>
      </c>
      <c r="I1072" s="256"/>
      <c r="J1072" s="252"/>
      <c r="K1072" s="252"/>
      <c r="L1072" s="257"/>
      <c r="M1072" s="258"/>
      <c r="N1072" s="259"/>
      <c r="O1072" s="259"/>
      <c r="P1072" s="259"/>
      <c r="Q1072" s="259"/>
      <c r="R1072" s="259"/>
      <c r="S1072" s="259"/>
      <c r="T1072" s="260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61" t="s">
        <v>180</v>
      </c>
      <c r="AU1072" s="261" t="s">
        <v>85</v>
      </c>
      <c r="AV1072" s="14" t="s">
        <v>85</v>
      </c>
      <c r="AW1072" s="14" t="s">
        <v>33</v>
      </c>
      <c r="AX1072" s="14" t="s">
        <v>76</v>
      </c>
      <c r="AY1072" s="261" t="s">
        <v>172</v>
      </c>
    </row>
    <row r="1073" s="13" customFormat="1">
      <c r="A1073" s="13"/>
      <c r="B1073" s="240"/>
      <c r="C1073" s="241"/>
      <c r="D1073" s="242" t="s">
        <v>180</v>
      </c>
      <c r="E1073" s="243" t="s">
        <v>1</v>
      </c>
      <c r="F1073" s="244" t="s">
        <v>341</v>
      </c>
      <c r="G1073" s="241"/>
      <c r="H1073" s="243" t="s">
        <v>1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0" t="s">
        <v>180</v>
      </c>
      <c r="AU1073" s="250" t="s">
        <v>85</v>
      </c>
      <c r="AV1073" s="13" t="s">
        <v>83</v>
      </c>
      <c r="AW1073" s="13" t="s">
        <v>33</v>
      </c>
      <c r="AX1073" s="13" t="s">
        <v>76</v>
      </c>
      <c r="AY1073" s="250" t="s">
        <v>172</v>
      </c>
    </row>
    <row r="1074" s="14" customFormat="1">
      <c r="A1074" s="14"/>
      <c r="B1074" s="251"/>
      <c r="C1074" s="252"/>
      <c r="D1074" s="242" t="s">
        <v>180</v>
      </c>
      <c r="E1074" s="253" t="s">
        <v>1</v>
      </c>
      <c r="F1074" s="254" t="s">
        <v>1226</v>
      </c>
      <c r="G1074" s="252"/>
      <c r="H1074" s="255">
        <v>32.649999999999999</v>
      </c>
      <c r="I1074" s="256"/>
      <c r="J1074" s="252"/>
      <c r="K1074" s="252"/>
      <c r="L1074" s="257"/>
      <c r="M1074" s="258"/>
      <c r="N1074" s="259"/>
      <c r="O1074" s="259"/>
      <c r="P1074" s="259"/>
      <c r="Q1074" s="259"/>
      <c r="R1074" s="259"/>
      <c r="S1074" s="259"/>
      <c r="T1074" s="260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61" t="s">
        <v>180</v>
      </c>
      <c r="AU1074" s="261" t="s">
        <v>85</v>
      </c>
      <c r="AV1074" s="14" t="s">
        <v>85</v>
      </c>
      <c r="AW1074" s="14" t="s">
        <v>33</v>
      </c>
      <c r="AX1074" s="14" t="s">
        <v>76</v>
      </c>
      <c r="AY1074" s="261" t="s">
        <v>172</v>
      </c>
    </row>
    <row r="1075" s="15" customFormat="1">
      <c r="A1075" s="15"/>
      <c r="B1075" s="262"/>
      <c r="C1075" s="263"/>
      <c r="D1075" s="242" t="s">
        <v>180</v>
      </c>
      <c r="E1075" s="264" t="s">
        <v>1</v>
      </c>
      <c r="F1075" s="265" t="s">
        <v>185</v>
      </c>
      <c r="G1075" s="263"/>
      <c r="H1075" s="266">
        <v>62.210000000000001</v>
      </c>
      <c r="I1075" s="267"/>
      <c r="J1075" s="263"/>
      <c r="K1075" s="263"/>
      <c r="L1075" s="268"/>
      <c r="M1075" s="269"/>
      <c r="N1075" s="270"/>
      <c r="O1075" s="270"/>
      <c r="P1075" s="270"/>
      <c r="Q1075" s="270"/>
      <c r="R1075" s="270"/>
      <c r="S1075" s="270"/>
      <c r="T1075" s="271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72" t="s">
        <v>180</v>
      </c>
      <c r="AU1075" s="272" t="s">
        <v>85</v>
      </c>
      <c r="AV1075" s="15" t="s">
        <v>106</v>
      </c>
      <c r="AW1075" s="15" t="s">
        <v>33</v>
      </c>
      <c r="AX1075" s="15" t="s">
        <v>83</v>
      </c>
      <c r="AY1075" s="272" t="s">
        <v>172</v>
      </c>
    </row>
    <row r="1076" s="2" customFormat="1" ht="24.15" customHeight="1">
      <c r="A1076" s="39"/>
      <c r="B1076" s="40"/>
      <c r="C1076" s="227" t="s">
        <v>1227</v>
      </c>
      <c r="D1076" s="227" t="s">
        <v>174</v>
      </c>
      <c r="E1076" s="228" t="s">
        <v>1228</v>
      </c>
      <c r="F1076" s="229" t="s">
        <v>1229</v>
      </c>
      <c r="G1076" s="230" t="s">
        <v>229</v>
      </c>
      <c r="H1076" s="231">
        <v>6.702</v>
      </c>
      <c r="I1076" s="232"/>
      <c r="J1076" s="233">
        <f>ROUND(I1076*H1076,2)</f>
        <v>0</v>
      </c>
      <c r="K1076" s="229" t="s">
        <v>178</v>
      </c>
      <c r="L1076" s="45"/>
      <c r="M1076" s="234" t="s">
        <v>1</v>
      </c>
      <c r="N1076" s="235" t="s">
        <v>41</v>
      </c>
      <c r="O1076" s="92"/>
      <c r="P1076" s="236">
        <f>O1076*H1076</f>
        <v>0</v>
      </c>
      <c r="Q1076" s="236">
        <v>0</v>
      </c>
      <c r="R1076" s="236">
        <f>Q1076*H1076</f>
        <v>0</v>
      </c>
      <c r="S1076" s="236">
        <v>0</v>
      </c>
      <c r="T1076" s="237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38" t="s">
        <v>265</v>
      </c>
      <c r="AT1076" s="238" t="s">
        <v>174</v>
      </c>
      <c r="AU1076" s="238" t="s">
        <v>85</v>
      </c>
      <c r="AY1076" s="18" t="s">
        <v>172</v>
      </c>
      <c r="BE1076" s="239">
        <f>IF(N1076="základní",J1076,0)</f>
        <v>0</v>
      </c>
      <c r="BF1076" s="239">
        <f>IF(N1076="snížená",J1076,0)</f>
        <v>0</v>
      </c>
      <c r="BG1076" s="239">
        <f>IF(N1076="zákl. přenesená",J1076,0)</f>
        <v>0</v>
      </c>
      <c r="BH1076" s="239">
        <f>IF(N1076="sníž. přenesená",J1076,0)</f>
        <v>0</v>
      </c>
      <c r="BI1076" s="239">
        <f>IF(N1076="nulová",J1076,0)</f>
        <v>0</v>
      </c>
      <c r="BJ1076" s="18" t="s">
        <v>83</v>
      </c>
      <c r="BK1076" s="239">
        <f>ROUND(I1076*H1076,2)</f>
        <v>0</v>
      </c>
      <c r="BL1076" s="18" t="s">
        <v>265</v>
      </c>
      <c r="BM1076" s="238" t="s">
        <v>1230</v>
      </c>
    </row>
    <row r="1077" s="12" customFormat="1" ht="22.8" customHeight="1">
      <c r="A1077" s="12"/>
      <c r="B1077" s="211"/>
      <c r="C1077" s="212"/>
      <c r="D1077" s="213" t="s">
        <v>75</v>
      </c>
      <c r="E1077" s="225" t="s">
        <v>1231</v>
      </c>
      <c r="F1077" s="225" t="s">
        <v>1232</v>
      </c>
      <c r="G1077" s="212"/>
      <c r="H1077" s="212"/>
      <c r="I1077" s="215"/>
      <c r="J1077" s="226">
        <f>BK1077</f>
        <v>0</v>
      </c>
      <c r="K1077" s="212"/>
      <c r="L1077" s="217"/>
      <c r="M1077" s="218"/>
      <c r="N1077" s="219"/>
      <c r="O1077" s="219"/>
      <c r="P1077" s="220">
        <f>SUM(P1078:P1082)</f>
        <v>0</v>
      </c>
      <c r="Q1077" s="219"/>
      <c r="R1077" s="220">
        <f>SUM(R1078:R1082)</f>
        <v>0</v>
      </c>
      <c r="S1077" s="219"/>
      <c r="T1077" s="221">
        <f>SUM(T1078:T1082)</f>
        <v>0</v>
      </c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R1077" s="222" t="s">
        <v>85</v>
      </c>
      <c r="AT1077" s="223" t="s">
        <v>75</v>
      </c>
      <c r="AU1077" s="223" t="s">
        <v>83</v>
      </c>
      <c r="AY1077" s="222" t="s">
        <v>172</v>
      </c>
      <c r="BK1077" s="224">
        <f>SUM(BK1078:BK1082)</f>
        <v>0</v>
      </c>
    </row>
    <row r="1078" s="2" customFormat="1" ht="14.4" customHeight="1">
      <c r="A1078" s="39"/>
      <c r="B1078" s="40"/>
      <c r="C1078" s="227" t="s">
        <v>1233</v>
      </c>
      <c r="D1078" s="227" t="s">
        <v>174</v>
      </c>
      <c r="E1078" s="228" t="s">
        <v>1234</v>
      </c>
      <c r="F1078" s="229" t="s">
        <v>1235</v>
      </c>
      <c r="G1078" s="230" t="s">
        <v>177</v>
      </c>
      <c r="H1078" s="231">
        <v>26.949999999999999</v>
      </c>
      <c r="I1078" s="232"/>
      <c r="J1078" s="233">
        <f>ROUND(I1078*H1078,2)</f>
        <v>0</v>
      </c>
      <c r="K1078" s="229" t="s">
        <v>178</v>
      </c>
      <c r="L1078" s="45"/>
      <c r="M1078" s="234" t="s">
        <v>1</v>
      </c>
      <c r="N1078" s="235" t="s">
        <v>41</v>
      </c>
      <c r="O1078" s="92"/>
      <c r="P1078" s="236">
        <f>O1078*H1078</f>
        <v>0</v>
      </c>
      <c r="Q1078" s="236">
        <v>0</v>
      </c>
      <c r="R1078" s="236">
        <f>Q1078*H1078</f>
        <v>0</v>
      </c>
      <c r="S1078" s="236">
        <v>0</v>
      </c>
      <c r="T1078" s="237">
        <f>S1078*H1078</f>
        <v>0</v>
      </c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R1078" s="238" t="s">
        <v>265</v>
      </c>
      <c r="AT1078" s="238" t="s">
        <v>174</v>
      </c>
      <c r="AU1078" s="238" t="s">
        <v>85</v>
      </c>
      <c r="AY1078" s="18" t="s">
        <v>172</v>
      </c>
      <c r="BE1078" s="239">
        <f>IF(N1078="základní",J1078,0)</f>
        <v>0</v>
      </c>
      <c r="BF1078" s="239">
        <f>IF(N1078="snížená",J1078,0)</f>
        <v>0</v>
      </c>
      <c r="BG1078" s="239">
        <f>IF(N1078="zákl. přenesená",J1078,0)</f>
        <v>0</v>
      </c>
      <c r="BH1078" s="239">
        <f>IF(N1078="sníž. přenesená",J1078,0)</f>
        <v>0</v>
      </c>
      <c r="BI1078" s="239">
        <f>IF(N1078="nulová",J1078,0)</f>
        <v>0</v>
      </c>
      <c r="BJ1078" s="18" t="s">
        <v>83</v>
      </c>
      <c r="BK1078" s="239">
        <f>ROUND(I1078*H1078,2)</f>
        <v>0</v>
      </c>
      <c r="BL1078" s="18" t="s">
        <v>265</v>
      </c>
      <c r="BM1078" s="238" t="s">
        <v>1236</v>
      </c>
    </row>
    <row r="1079" s="13" customFormat="1">
      <c r="A1079" s="13"/>
      <c r="B1079" s="240"/>
      <c r="C1079" s="241"/>
      <c r="D1079" s="242" t="s">
        <v>180</v>
      </c>
      <c r="E1079" s="243" t="s">
        <v>1</v>
      </c>
      <c r="F1079" s="244" t="s">
        <v>335</v>
      </c>
      <c r="G1079" s="241"/>
      <c r="H1079" s="243" t="s">
        <v>1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50" t="s">
        <v>180</v>
      </c>
      <c r="AU1079" s="250" t="s">
        <v>85</v>
      </c>
      <c r="AV1079" s="13" t="s">
        <v>83</v>
      </c>
      <c r="AW1079" s="13" t="s">
        <v>33</v>
      </c>
      <c r="AX1079" s="13" t="s">
        <v>76</v>
      </c>
      <c r="AY1079" s="250" t="s">
        <v>172</v>
      </c>
    </row>
    <row r="1080" s="14" customFormat="1">
      <c r="A1080" s="14"/>
      <c r="B1080" s="251"/>
      <c r="C1080" s="252"/>
      <c r="D1080" s="242" t="s">
        <v>180</v>
      </c>
      <c r="E1080" s="253" t="s">
        <v>1</v>
      </c>
      <c r="F1080" s="254" t="s">
        <v>623</v>
      </c>
      <c r="G1080" s="252"/>
      <c r="H1080" s="255">
        <v>26.949999999999999</v>
      </c>
      <c r="I1080" s="256"/>
      <c r="J1080" s="252"/>
      <c r="K1080" s="252"/>
      <c r="L1080" s="257"/>
      <c r="M1080" s="258"/>
      <c r="N1080" s="259"/>
      <c r="O1080" s="259"/>
      <c r="P1080" s="259"/>
      <c r="Q1080" s="259"/>
      <c r="R1080" s="259"/>
      <c r="S1080" s="259"/>
      <c r="T1080" s="260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61" t="s">
        <v>180</v>
      </c>
      <c r="AU1080" s="261" t="s">
        <v>85</v>
      </c>
      <c r="AV1080" s="14" t="s">
        <v>85</v>
      </c>
      <c r="AW1080" s="14" t="s">
        <v>33</v>
      </c>
      <c r="AX1080" s="14" t="s">
        <v>76</v>
      </c>
      <c r="AY1080" s="261" t="s">
        <v>172</v>
      </c>
    </row>
    <row r="1081" s="15" customFormat="1">
      <c r="A1081" s="15"/>
      <c r="B1081" s="262"/>
      <c r="C1081" s="263"/>
      <c r="D1081" s="242" t="s">
        <v>180</v>
      </c>
      <c r="E1081" s="264" t="s">
        <v>1</v>
      </c>
      <c r="F1081" s="265" t="s">
        <v>185</v>
      </c>
      <c r="G1081" s="263"/>
      <c r="H1081" s="266">
        <v>26.949999999999999</v>
      </c>
      <c r="I1081" s="267"/>
      <c r="J1081" s="263"/>
      <c r="K1081" s="263"/>
      <c r="L1081" s="268"/>
      <c r="M1081" s="269"/>
      <c r="N1081" s="270"/>
      <c r="O1081" s="270"/>
      <c r="P1081" s="270"/>
      <c r="Q1081" s="270"/>
      <c r="R1081" s="270"/>
      <c r="S1081" s="270"/>
      <c r="T1081" s="271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72" t="s">
        <v>180</v>
      </c>
      <c r="AU1081" s="272" t="s">
        <v>85</v>
      </c>
      <c r="AV1081" s="15" t="s">
        <v>106</v>
      </c>
      <c r="AW1081" s="15" t="s">
        <v>33</v>
      </c>
      <c r="AX1081" s="15" t="s">
        <v>83</v>
      </c>
      <c r="AY1081" s="272" t="s">
        <v>172</v>
      </c>
    </row>
    <row r="1082" s="2" customFormat="1" ht="24.15" customHeight="1">
      <c r="A1082" s="39"/>
      <c r="B1082" s="40"/>
      <c r="C1082" s="227" t="s">
        <v>1237</v>
      </c>
      <c r="D1082" s="227" t="s">
        <v>174</v>
      </c>
      <c r="E1082" s="228" t="s">
        <v>1238</v>
      </c>
      <c r="F1082" s="229" t="s">
        <v>1239</v>
      </c>
      <c r="G1082" s="230" t="s">
        <v>229</v>
      </c>
      <c r="H1082" s="231">
        <v>0.050000000000000003</v>
      </c>
      <c r="I1082" s="232"/>
      <c r="J1082" s="233">
        <f>ROUND(I1082*H1082,2)</f>
        <v>0</v>
      </c>
      <c r="K1082" s="229" t="s">
        <v>178</v>
      </c>
      <c r="L1082" s="45"/>
      <c r="M1082" s="234" t="s">
        <v>1</v>
      </c>
      <c r="N1082" s="235" t="s">
        <v>41</v>
      </c>
      <c r="O1082" s="92"/>
      <c r="P1082" s="236">
        <f>O1082*H1082</f>
        <v>0</v>
      </c>
      <c r="Q1082" s="236">
        <v>0</v>
      </c>
      <c r="R1082" s="236">
        <f>Q1082*H1082</f>
        <v>0</v>
      </c>
      <c r="S1082" s="236">
        <v>0</v>
      </c>
      <c r="T1082" s="237">
        <f>S1082*H1082</f>
        <v>0</v>
      </c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R1082" s="238" t="s">
        <v>265</v>
      </c>
      <c r="AT1082" s="238" t="s">
        <v>174</v>
      </c>
      <c r="AU1082" s="238" t="s">
        <v>85</v>
      </c>
      <c r="AY1082" s="18" t="s">
        <v>172</v>
      </c>
      <c r="BE1082" s="239">
        <f>IF(N1082="základní",J1082,0)</f>
        <v>0</v>
      </c>
      <c r="BF1082" s="239">
        <f>IF(N1082="snížená",J1082,0)</f>
        <v>0</v>
      </c>
      <c r="BG1082" s="239">
        <f>IF(N1082="zákl. přenesená",J1082,0)</f>
        <v>0</v>
      </c>
      <c r="BH1082" s="239">
        <f>IF(N1082="sníž. přenesená",J1082,0)</f>
        <v>0</v>
      </c>
      <c r="BI1082" s="239">
        <f>IF(N1082="nulová",J1082,0)</f>
        <v>0</v>
      </c>
      <c r="BJ1082" s="18" t="s">
        <v>83</v>
      </c>
      <c r="BK1082" s="239">
        <f>ROUND(I1082*H1082,2)</f>
        <v>0</v>
      </c>
      <c r="BL1082" s="18" t="s">
        <v>265</v>
      </c>
      <c r="BM1082" s="238" t="s">
        <v>1240</v>
      </c>
    </row>
    <row r="1083" s="12" customFormat="1" ht="22.8" customHeight="1">
      <c r="A1083" s="12"/>
      <c r="B1083" s="211"/>
      <c r="C1083" s="212"/>
      <c r="D1083" s="213" t="s">
        <v>75</v>
      </c>
      <c r="E1083" s="225" t="s">
        <v>1241</v>
      </c>
      <c r="F1083" s="225" t="s">
        <v>1242</v>
      </c>
      <c r="G1083" s="212"/>
      <c r="H1083" s="212"/>
      <c r="I1083" s="215"/>
      <c r="J1083" s="226">
        <f>BK1083</f>
        <v>0</v>
      </c>
      <c r="K1083" s="212"/>
      <c r="L1083" s="217"/>
      <c r="M1083" s="218"/>
      <c r="N1083" s="219"/>
      <c r="O1083" s="219"/>
      <c r="P1083" s="220">
        <f>SUM(P1084:P1090)</f>
        <v>0</v>
      </c>
      <c r="Q1083" s="219"/>
      <c r="R1083" s="220">
        <f>SUM(R1084:R1090)</f>
        <v>0</v>
      </c>
      <c r="S1083" s="219"/>
      <c r="T1083" s="221">
        <f>SUM(T1084:T1090)</f>
        <v>0.23694999999999999</v>
      </c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R1083" s="222" t="s">
        <v>85</v>
      </c>
      <c r="AT1083" s="223" t="s">
        <v>75</v>
      </c>
      <c r="AU1083" s="223" t="s">
        <v>83</v>
      </c>
      <c r="AY1083" s="222" t="s">
        <v>172</v>
      </c>
      <c r="BK1083" s="224">
        <f>SUM(BK1084:BK1090)</f>
        <v>0</v>
      </c>
    </row>
    <row r="1084" s="2" customFormat="1" ht="24.15" customHeight="1">
      <c r="A1084" s="39"/>
      <c r="B1084" s="40"/>
      <c r="C1084" s="227" t="s">
        <v>1243</v>
      </c>
      <c r="D1084" s="227" t="s">
        <v>174</v>
      </c>
      <c r="E1084" s="228" t="s">
        <v>1244</v>
      </c>
      <c r="F1084" s="229" t="s">
        <v>1245</v>
      </c>
      <c r="G1084" s="230" t="s">
        <v>177</v>
      </c>
      <c r="H1084" s="231">
        <v>94.780000000000001</v>
      </c>
      <c r="I1084" s="232"/>
      <c r="J1084" s="233">
        <f>ROUND(I1084*H1084,2)</f>
        <v>0</v>
      </c>
      <c r="K1084" s="229" t="s">
        <v>178</v>
      </c>
      <c r="L1084" s="45"/>
      <c r="M1084" s="234" t="s">
        <v>1</v>
      </c>
      <c r="N1084" s="235" t="s">
        <v>41</v>
      </c>
      <c r="O1084" s="92"/>
      <c r="P1084" s="236">
        <f>O1084*H1084</f>
        <v>0</v>
      </c>
      <c r="Q1084" s="236">
        <v>0</v>
      </c>
      <c r="R1084" s="236">
        <f>Q1084*H1084</f>
        <v>0</v>
      </c>
      <c r="S1084" s="236">
        <v>0.0025000000000000001</v>
      </c>
      <c r="T1084" s="237">
        <f>S1084*H1084</f>
        <v>0.23694999999999999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38" t="s">
        <v>265</v>
      </c>
      <c r="AT1084" s="238" t="s">
        <v>174</v>
      </c>
      <c r="AU1084" s="238" t="s">
        <v>85</v>
      </c>
      <c r="AY1084" s="18" t="s">
        <v>172</v>
      </c>
      <c r="BE1084" s="239">
        <f>IF(N1084="základní",J1084,0)</f>
        <v>0</v>
      </c>
      <c r="BF1084" s="239">
        <f>IF(N1084="snížená",J1084,0)</f>
        <v>0</v>
      </c>
      <c r="BG1084" s="239">
        <f>IF(N1084="zákl. přenesená",J1084,0)</f>
        <v>0</v>
      </c>
      <c r="BH1084" s="239">
        <f>IF(N1084="sníž. přenesená",J1084,0)</f>
        <v>0</v>
      </c>
      <c r="BI1084" s="239">
        <f>IF(N1084="nulová",J1084,0)</f>
        <v>0</v>
      </c>
      <c r="BJ1084" s="18" t="s">
        <v>83</v>
      </c>
      <c r="BK1084" s="239">
        <f>ROUND(I1084*H1084,2)</f>
        <v>0</v>
      </c>
      <c r="BL1084" s="18" t="s">
        <v>265</v>
      </c>
      <c r="BM1084" s="238" t="s">
        <v>1246</v>
      </c>
    </row>
    <row r="1085" s="13" customFormat="1">
      <c r="A1085" s="13"/>
      <c r="B1085" s="240"/>
      <c r="C1085" s="241"/>
      <c r="D1085" s="242" t="s">
        <v>180</v>
      </c>
      <c r="E1085" s="243" t="s">
        <v>1</v>
      </c>
      <c r="F1085" s="244" t="s">
        <v>350</v>
      </c>
      <c r="G1085" s="241"/>
      <c r="H1085" s="243" t="s">
        <v>1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50" t="s">
        <v>180</v>
      </c>
      <c r="AU1085" s="250" t="s">
        <v>85</v>
      </c>
      <c r="AV1085" s="13" t="s">
        <v>83</v>
      </c>
      <c r="AW1085" s="13" t="s">
        <v>33</v>
      </c>
      <c r="AX1085" s="13" t="s">
        <v>76</v>
      </c>
      <c r="AY1085" s="250" t="s">
        <v>172</v>
      </c>
    </row>
    <row r="1086" s="14" customFormat="1">
      <c r="A1086" s="14"/>
      <c r="B1086" s="251"/>
      <c r="C1086" s="252"/>
      <c r="D1086" s="242" t="s">
        <v>180</v>
      </c>
      <c r="E1086" s="253" t="s">
        <v>1</v>
      </c>
      <c r="F1086" s="254" t="s">
        <v>603</v>
      </c>
      <c r="G1086" s="252"/>
      <c r="H1086" s="255">
        <v>36</v>
      </c>
      <c r="I1086" s="256"/>
      <c r="J1086" s="252"/>
      <c r="K1086" s="252"/>
      <c r="L1086" s="257"/>
      <c r="M1086" s="258"/>
      <c r="N1086" s="259"/>
      <c r="O1086" s="259"/>
      <c r="P1086" s="259"/>
      <c r="Q1086" s="259"/>
      <c r="R1086" s="259"/>
      <c r="S1086" s="259"/>
      <c r="T1086" s="260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61" t="s">
        <v>180</v>
      </c>
      <c r="AU1086" s="261" t="s">
        <v>85</v>
      </c>
      <c r="AV1086" s="14" t="s">
        <v>85</v>
      </c>
      <c r="AW1086" s="14" t="s">
        <v>33</v>
      </c>
      <c r="AX1086" s="14" t="s">
        <v>76</v>
      </c>
      <c r="AY1086" s="261" t="s">
        <v>172</v>
      </c>
    </row>
    <row r="1087" s="13" customFormat="1">
      <c r="A1087" s="13"/>
      <c r="B1087" s="240"/>
      <c r="C1087" s="241"/>
      <c r="D1087" s="242" t="s">
        <v>180</v>
      </c>
      <c r="E1087" s="243" t="s">
        <v>1</v>
      </c>
      <c r="F1087" s="244" t="s">
        <v>604</v>
      </c>
      <c r="G1087" s="241"/>
      <c r="H1087" s="243" t="s">
        <v>1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50" t="s">
        <v>180</v>
      </c>
      <c r="AU1087" s="250" t="s">
        <v>85</v>
      </c>
      <c r="AV1087" s="13" t="s">
        <v>83</v>
      </c>
      <c r="AW1087" s="13" t="s">
        <v>33</v>
      </c>
      <c r="AX1087" s="13" t="s">
        <v>76</v>
      </c>
      <c r="AY1087" s="250" t="s">
        <v>172</v>
      </c>
    </row>
    <row r="1088" s="14" customFormat="1">
      <c r="A1088" s="14"/>
      <c r="B1088" s="251"/>
      <c r="C1088" s="252"/>
      <c r="D1088" s="242" t="s">
        <v>180</v>
      </c>
      <c r="E1088" s="253" t="s">
        <v>1</v>
      </c>
      <c r="F1088" s="254" t="s">
        <v>605</v>
      </c>
      <c r="G1088" s="252"/>
      <c r="H1088" s="255">
        <v>58.780000000000001</v>
      </c>
      <c r="I1088" s="256"/>
      <c r="J1088" s="252"/>
      <c r="K1088" s="252"/>
      <c r="L1088" s="257"/>
      <c r="M1088" s="258"/>
      <c r="N1088" s="259"/>
      <c r="O1088" s="259"/>
      <c r="P1088" s="259"/>
      <c r="Q1088" s="259"/>
      <c r="R1088" s="259"/>
      <c r="S1088" s="259"/>
      <c r="T1088" s="260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61" t="s">
        <v>180</v>
      </c>
      <c r="AU1088" s="261" t="s">
        <v>85</v>
      </c>
      <c r="AV1088" s="14" t="s">
        <v>85</v>
      </c>
      <c r="AW1088" s="14" t="s">
        <v>33</v>
      </c>
      <c r="AX1088" s="14" t="s">
        <v>76</v>
      </c>
      <c r="AY1088" s="261" t="s">
        <v>172</v>
      </c>
    </row>
    <row r="1089" s="15" customFormat="1">
      <c r="A1089" s="15"/>
      <c r="B1089" s="262"/>
      <c r="C1089" s="263"/>
      <c r="D1089" s="242" t="s">
        <v>180</v>
      </c>
      <c r="E1089" s="264" t="s">
        <v>1</v>
      </c>
      <c r="F1089" s="265" t="s">
        <v>185</v>
      </c>
      <c r="G1089" s="263"/>
      <c r="H1089" s="266">
        <v>94.780000000000001</v>
      </c>
      <c r="I1089" s="267"/>
      <c r="J1089" s="263"/>
      <c r="K1089" s="263"/>
      <c r="L1089" s="268"/>
      <c r="M1089" s="269"/>
      <c r="N1089" s="270"/>
      <c r="O1089" s="270"/>
      <c r="P1089" s="270"/>
      <c r="Q1089" s="270"/>
      <c r="R1089" s="270"/>
      <c r="S1089" s="270"/>
      <c r="T1089" s="271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72" t="s">
        <v>180</v>
      </c>
      <c r="AU1089" s="272" t="s">
        <v>85</v>
      </c>
      <c r="AV1089" s="15" t="s">
        <v>106</v>
      </c>
      <c r="AW1089" s="15" t="s">
        <v>33</v>
      </c>
      <c r="AX1089" s="15" t="s">
        <v>83</v>
      </c>
      <c r="AY1089" s="272" t="s">
        <v>172</v>
      </c>
    </row>
    <row r="1090" s="2" customFormat="1" ht="24.15" customHeight="1">
      <c r="A1090" s="39"/>
      <c r="B1090" s="40"/>
      <c r="C1090" s="227" t="s">
        <v>1247</v>
      </c>
      <c r="D1090" s="227" t="s">
        <v>174</v>
      </c>
      <c r="E1090" s="228" t="s">
        <v>1248</v>
      </c>
      <c r="F1090" s="229" t="s">
        <v>1249</v>
      </c>
      <c r="G1090" s="230" t="s">
        <v>229</v>
      </c>
      <c r="H1090" s="231">
        <v>0.23699999999999999</v>
      </c>
      <c r="I1090" s="232"/>
      <c r="J1090" s="233">
        <f>ROUND(I1090*H1090,2)</f>
        <v>0</v>
      </c>
      <c r="K1090" s="229" t="s">
        <v>178</v>
      </c>
      <c r="L1090" s="45"/>
      <c r="M1090" s="234" t="s">
        <v>1</v>
      </c>
      <c r="N1090" s="235" t="s">
        <v>41</v>
      </c>
      <c r="O1090" s="92"/>
      <c r="P1090" s="236">
        <f>O1090*H1090</f>
        <v>0</v>
      </c>
      <c r="Q1090" s="236">
        <v>0</v>
      </c>
      <c r="R1090" s="236">
        <f>Q1090*H1090</f>
        <v>0</v>
      </c>
      <c r="S1090" s="236">
        <v>0</v>
      </c>
      <c r="T1090" s="237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38" t="s">
        <v>265</v>
      </c>
      <c r="AT1090" s="238" t="s">
        <v>174</v>
      </c>
      <c r="AU1090" s="238" t="s">
        <v>85</v>
      </c>
      <c r="AY1090" s="18" t="s">
        <v>172</v>
      </c>
      <c r="BE1090" s="239">
        <f>IF(N1090="základní",J1090,0)</f>
        <v>0</v>
      </c>
      <c r="BF1090" s="239">
        <f>IF(N1090="snížená",J1090,0)</f>
        <v>0</v>
      </c>
      <c r="BG1090" s="239">
        <f>IF(N1090="zákl. přenesená",J1090,0)</f>
        <v>0</v>
      </c>
      <c r="BH1090" s="239">
        <f>IF(N1090="sníž. přenesená",J1090,0)</f>
        <v>0</v>
      </c>
      <c r="BI1090" s="239">
        <f>IF(N1090="nulová",J1090,0)</f>
        <v>0</v>
      </c>
      <c r="BJ1090" s="18" t="s">
        <v>83</v>
      </c>
      <c r="BK1090" s="239">
        <f>ROUND(I1090*H1090,2)</f>
        <v>0</v>
      </c>
      <c r="BL1090" s="18" t="s">
        <v>265</v>
      </c>
      <c r="BM1090" s="238" t="s">
        <v>1250</v>
      </c>
    </row>
    <row r="1091" s="12" customFormat="1" ht="22.8" customHeight="1">
      <c r="A1091" s="12"/>
      <c r="B1091" s="211"/>
      <c r="C1091" s="212"/>
      <c r="D1091" s="213" t="s">
        <v>75</v>
      </c>
      <c r="E1091" s="225" t="s">
        <v>1251</v>
      </c>
      <c r="F1091" s="225" t="s">
        <v>1252</v>
      </c>
      <c r="G1091" s="212"/>
      <c r="H1091" s="212"/>
      <c r="I1091" s="215"/>
      <c r="J1091" s="226">
        <f>BK1091</f>
        <v>0</v>
      </c>
      <c r="K1091" s="212"/>
      <c r="L1091" s="217"/>
      <c r="M1091" s="218"/>
      <c r="N1091" s="219"/>
      <c r="O1091" s="219"/>
      <c r="P1091" s="220">
        <f>SUM(P1092:P1177)</f>
        <v>0</v>
      </c>
      <c r="Q1091" s="219"/>
      <c r="R1091" s="220">
        <f>SUM(R1092:R1177)</f>
        <v>1.7061595900000002</v>
      </c>
      <c r="S1091" s="219"/>
      <c r="T1091" s="221">
        <f>SUM(T1092:T1177)</f>
        <v>0</v>
      </c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R1091" s="222" t="s">
        <v>85</v>
      </c>
      <c r="AT1091" s="223" t="s">
        <v>75</v>
      </c>
      <c r="AU1091" s="223" t="s">
        <v>83</v>
      </c>
      <c r="AY1091" s="222" t="s">
        <v>172</v>
      </c>
      <c r="BK1091" s="224">
        <f>SUM(BK1092:BK1177)</f>
        <v>0</v>
      </c>
    </row>
    <row r="1092" s="2" customFormat="1" ht="24.15" customHeight="1">
      <c r="A1092" s="39"/>
      <c r="B1092" s="40"/>
      <c r="C1092" s="227" t="s">
        <v>1253</v>
      </c>
      <c r="D1092" s="227" t="s">
        <v>174</v>
      </c>
      <c r="E1092" s="228" t="s">
        <v>1254</v>
      </c>
      <c r="F1092" s="229" t="s">
        <v>1255</v>
      </c>
      <c r="G1092" s="230" t="s">
        <v>177</v>
      </c>
      <c r="H1092" s="231">
        <v>86.293000000000006</v>
      </c>
      <c r="I1092" s="232"/>
      <c r="J1092" s="233">
        <f>ROUND(I1092*H1092,2)</f>
        <v>0</v>
      </c>
      <c r="K1092" s="229" t="s">
        <v>178</v>
      </c>
      <c r="L1092" s="45"/>
      <c r="M1092" s="234" t="s">
        <v>1</v>
      </c>
      <c r="N1092" s="235" t="s">
        <v>41</v>
      </c>
      <c r="O1092" s="92"/>
      <c r="P1092" s="236">
        <f>O1092*H1092</f>
        <v>0</v>
      </c>
      <c r="Q1092" s="236">
        <v>0.00029999999999999997</v>
      </c>
      <c r="R1092" s="236">
        <f>Q1092*H1092</f>
        <v>0.025887899999999998</v>
      </c>
      <c r="S1092" s="236">
        <v>0</v>
      </c>
      <c r="T1092" s="237">
        <f>S1092*H1092</f>
        <v>0</v>
      </c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R1092" s="238" t="s">
        <v>265</v>
      </c>
      <c r="AT1092" s="238" t="s">
        <v>174</v>
      </c>
      <c r="AU1092" s="238" t="s">
        <v>85</v>
      </c>
      <c r="AY1092" s="18" t="s">
        <v>172</v>
      </c>
      <c r="BE1092" s="239">
        <f>IF(N1092="základní",J1092,0)</f>
        <v>0</v>
      </c>
      <c r="BF1092" s="239">
        <f>IF(N1092="snížená",J1092,0)</f>
        <v>0</v>
      </c>
      <c r="BG1092" s="239">
        <f>IF(N1092="zákl. přenesená",J1092,0)</f>
        <v>0</v>
      </c>
      <c r="BH1092" s="239">
        <f>IF(N1092="sníž. přenesená",J1092,0)</f>
        <v>0</v>
      </c>
      <c r="BI1092" s="239">
        <f>IF(N1092="nulová",J1092,0)</f>
        <v>0</v>
      </c>
      <c r="BJ1092" s="18" t="s">
        <v>83</v>
      </c>
      <c r="BK1092" s="239">
        <f>ROUND(I1092*H1092,2)</f>
        <v>0</v>
      </c>
      <c r="BL1092" s="18" t="s">
        <v>265</v>
      </c>
      <c r="BM1092" s="238" t="s">
        <v>1256</v>
      </c>
    </row>
    <row r="1093" s="14" customFormat="1">
      <c r="A1093" s="14"/>
      <c r="B1093" s="251"/>
      <c r="C1093" s="252"/>
      <c r="D1093" s="242" t="s">
        <v>180</v>
      </c>
      <c r="E1093" s="253" t="s">
        <v>1</v>
      </c>
      <c r="F1093" s="254" t="s">
        <v>536</v>
      </c>
      <c r="G1093" s="252"/>
      <c r="H1093" s="255">
        <v>86.293000000000006</v>
      </c>
      <c r="I1093" s="256"/>
      <c r="J1093" s="252"/>
      <c r="K1093" s="252"/>
      <c r="L1093" s="257"/>
      <c r="M1093" s="258"/>
      <c r="N1093" s="259"/>
      <c r="O1093" s="259"/>
      <c r="P1093" s="259"/>
      <c r="Q1093" s="259"/>
      <c r="R1093" s="259"/>
      <c r="S1093" s="259"/>
      <c r="T1093" s="260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61" t="s">
        <v>180</v>
      </c>
      <c r="AU1093" s="261" t="s">
        <v>85</v>
      </c>
      <c r="AV1093" s="14" t="s">
        <v>85</v>
      </c>
      <c r="AW1093" s="14" t="s">
        <v>33</v>
      </c>
      <c r="AX1093" s="14" t="s">
        <v>83</v>
      </c>
      <c r="AY1093" s="261" t="s">
        <v>172</v>
      </c>
    </row>
    <row r="1094" s="2" customFormat="1" ht="24.15" customHeight="1">
      <c r="A1094" s="39"/>
      <c r="B1094" s="40"/>
      <c r="C1094" s="227" t="s">
        <v>1257</v>
      </c>
      <c r="D1094" s="227" t="s">
        <v>174</v>
      </c>
      <c r="E1094" s="228" t="s">
        <v>1258</v>
      </c>
      <c r="F1094" s="229" t="s">
        <v>1259</v>
      </c>
      <c r="G1094" s="230" t="s">
        <v>177</v>
      </c>
      <c r="H1094" s="231">
        <v>25.888000000000002</v>
      </c>
      <c r="I1094" s="232"/>
      <c r="J1094" s="233">
        <f>ROUND(I1094*H1094,2)</f>
        <v>0</v>
      </c>
      <c r="K1094" s="229" t="s">
        <v>178</v>
      </c>
      <c r="L1094" s="45"/>
      <c r="M1094" s="234" t="s">
        <v>1</v>
      </c>
      <c r="N1094" s="235" t="s">
        <v>41</v>
      </c>
      <c r="O1094" s="92"/>
      <c r="P1094" s="236">
        <f>O1094*H1094</f>
        <v>0</v>
      </c>
      <c r="Q1094" s="236">
        <v>0.0015</v>
      </c>
      <c r="R1094" s="236">
        <f>Q1094*H1094</f>
        <v>0.038832000000000005</v>
      </c>
      <c r="S1094" s="236">
        <v>0</v>
      </c>
      <c r="T1094" s="237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38" t="s">
        <v>265</v>
      </c>
      <c r="AT1094" s="238" t="s">
        <v>174</v>
      </c>
      <c r="AU1094" s="238" t="s">
        <v>85</v>
      </c>
      <c r="AY1094" s="18" t="s">
        <v>172</v>
      </c>
      <c r="BE1094" s="239">
        <f>IF(N1094="základní",J1094,0)</f>
        <v>0</v>
      </c>
      <c r="BF1094" s="239">
        <f>IF(N1094="snížená",J1094,0)</f>
        <v>0</v>
      </c>
      <c r="BG1094" s="239">
        <f>IF(N1094="zákl. přenesená",J1094,0)</f>
        <v>0</v>
      </c>
      <c r="BH1094" s="239">
        <f>IF(N1094="sníž. přenesená",J1094,0)</f>
        <v>0</v>
      </c>
      <c r="BI1094" s="239">
        <f>IF(N1094="nulová",J1094,0)</f>
        <v>0</v>
      </c>
      <c r="BJ1094" s="18" t="s">
        <v>83</v>
      </c>
      <c r="BK1094" s="239">
        <f>ROUND(I1094*H1094,2)</f>
        <v>0</v>
      </c>
      <c r="BL1094" s="18" t="s">
        <v>265</v>
      </c>
      <c r="BM1094" s="238" t="s">
        <v>1260</v>
      </c>
    </row>
    <row r="1095" s="13" customFormat="1">
      <c r="A1095" s="13"/>
      <c r="B1095" s="240"/>
      <c r="C1095" s="241"/>
      <c r="D1095" s="242" t="s">
        <v>180</v>
      </c>
      <c r="E1095" s="243" t="s">
        <v>1</v>
      </c>
      <c r="F1095" s="244" t="s">
        <v>1261</v>
      </c>
      <c r="G1095" s="241"/>
      <c r="H1095" s="243" t="s">
        <v>1</v>
      </c>
      <c r="I1095" s="245"/>
      <c r="J1095" s="241"/>
      <c r="K1095" s="241"/>
      <c r="L1095" s="246"/>
      <c r="M1095" s="247"/>
      <c r="N1095" s="248"/>
      <c r="O1095" s="248"/>
      <c r="P1095" s="248"/>
      <c r="Q1095" s="248"/>
      <c r="R1095" s="248"/>
      <c r="S1095" s="248"/>
      <c r="T1095" s="249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50" t="s">
        <v>180</v>
      </c>
      <c r="AU1095" s="250" t="s">
        <v>85</v>
      </c>
      <c r="AV1095" s="13" t="s">
        <v>83</v>
      </c>
      <c r="AW1095" s="13" t="s">
        <v>33</v>
      </c>
      <c r="AX1095" s="13" t="s">
        <v>76</v>
      </c>
      <c r="AY1095" s="250" t="s">
        <v>172</v>
      </c>
    </row>
    <row r="1096" s="14" customFormat="1">
      <c r="A1096" s="14"/>
      <c r="B1096" s="251"/>
      <c r="C1096" s="252"/>
      <c r="D1096" s="242" t="s">
        <v>180</v>
      </c>
      <c r="E1096" s="253" t="s">
        <v>1</v>
      </c>
      <c r="F1096" s="254" t="s">
        <v>1262</v>
      </c>
      <c r="G1096" s="252"/>
      <c r="H1096" s="255">
        <v>25.888000000000002</v>
      </c>
      <c r="I1096" s="256"/>
      <c r="J1096" s="252"/>
      <c r="K1096" s="252"/>
      <c r="L1096" s="257"/>
      <c r="M1096" s="258"/>
      <c r="N1096" s="259"/>
      <c r="O1096" s="259"/>
      <c r="P1096" s="259"/>
      <c r="Q1096" s="259"/>
      <c r="R1096" s="259"/>
      <c r="S1096" s="259"/>
      <c r="T1096" s="260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61" t="s">
        <v>180</v>
      </c>
      <c r="AU1096" s="261" t="s">
        <v>85</v>
      </c>
      <c r="AV1096" s="14" t="s">
        <v>85</v>
      </c>
      <c r="AW1096" s="14" t="s">
        <v>33</v>
      </c>
      <c r="AX1096" s="14" t="s">
        <v>76</v>
      </c>
      <c r="AY1096" s="261" t="s">
        <v>172</v>
      </c>
    </row>
    <row r="1097" s="15" customFormat="1">
      <c r="A1097" s="15"/>
      <c r="B1097" s="262"/>
      <c r="C1097" s="263"/>
      <c r="D1097" s="242" t="s">
        <v>180</v>
      </c>
      <c r="E1097" s="264" t="s">
        <v>1</v>
      </c>
      <c r="F1097" s="265" t="s">
        <v>185</v>
      </c>
      <c r="G1097" s="263"/>
      <c r="H1097" s="266">
        <v>25.888000000000002</v>
      </c>
      <c r="I1097" s="267"/>
      <c r="J1097" s="263"/>
      <c r="K1097" s="263"/>
      <c r="L1097" s="268"/>
      <c r="M1097" s="269"/>
      <c r="N1097" s="270"/>
      <c r="O1097" s="270"/>
      <c r="P1097" s="270"/>
      <c r="Q1097" s="270"/>
      <c r="R1097" s="270"/>
      <c r="S1097" s="270"/>
      <c r="T1097" s="271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72" t="s">
        <v>180</v>
      </c>
      <c r="AU1097" s="272" t="s">
        <v>85</v>
      </c>
      <c r="AV1097" s="15" t="s">
        <v>106</v>
      </c>
      <c r="AW1097" s="15" t="s">
        <v>33</v>
      </c>
      <c r="AX1097" s="15" t="s">
        <v>83</v>
      </c>
      <c r="AY1097" s="272" t="s">
        <v>172</v>
      </c>
    </row>
    <row r="1098" s="2" customFormat="1" ht="37.8" customHeight="1">
      <c r="A1098" s="39"/>
      <c r="B1098" s="40"/>
      <c r="C1098" s="227" t="s">
        <v>1263</v>
      </c>
      <c r="D1098" s="227" t="s">
        <v>174</v>
      </c>
      <c r="E1098" s="228" t="s">
        <v>1264</v>
      </c>
      <c r="F1098" s="229" t="s">
        <v>1265</v>
      </c>
      <c r="G1098" s="230" t="s">
        <v>177</v>
      </c>
      <c r="H1098" s="231">
        <v>86.293000000000006</v>
      </c>
      <c r="I1098" s="232"/>
      <c r="J1098" s="233">
        <f>ROUND(I1098*H1098,2)</f>
        <v>0</v>
      </c>
      <c r="K1098" s="229" t="s">
        <v>178</v>
      </c>
      <c r="L1098" s="45"/>
      <c r="M1098" s="234" t="s">
        <v>1</v>
      </c>
      <c r="N1098" s="235" t="s">
        <v>41</v>
      </c>
      <c r="O1098" s="92"/>
      <c r="P1098" s="236">
        <f>O1098*H1098</f>
        <v>0</v>
      </c>
      <c r="Q1098" s="236">
        <v>0.0025999999999999999</v>
      </c>
      <c r="R1098" s="236">
        <f>Q1098*H1098</f>
        <v>0.2243618</v>
      </c>
      <c r="S1098" s="236">
        <v>0</v>
      </c>
      <c r="T1098" s="237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38" t="s">
        <v>265</v>
      </c>
      <c r="AT1098" s="238" t="s">
        <v>174</v>
      </c>
      <c r="AU1098" s="238" t="s">
        <v>85</v>
      </c>
      <c r="AY1098" s="18" t="s">
        <v>172</v>
      </c>
      <c r="BE1098" s="239">
        <f>IF(N1098="základní",J1098,0)</f>
        <v>0</v>
      </c>
      <c r="BF1098" s="239">
        <f>IF(N1098="snížená",J1098,0)</f>
        <v>0</v>
      </c>
      <c r="BG1098" s="239">
        <f>IF(N1098="zákl. přenesená",J1098,0)</f>
        <v>0</v>
      </c>
      <c r="BH1098" s="239">
        <f>IF(N1098="sníž. přenesená",J1098,0)</f>
        <v>0</v>
      </c>
      <c r="BI1098" s="239">
        <f>IF(N1098="nulová",J1098,0)</f>
        <v>0</v>
      </c>
      <c r="BJ1098" s="18" t="s">
        <v>83</v>
      </c>
      <c r="BK1098" s="239">
        <f>ROUND(I1098*H1098,2)</f>
        <v>0</v>
      </c>
      <c r="BL1098" s="18" t="s">
        <v>265</v>
      </c>
      <c r="BM1098" s="238" t="s">
        <v>1266</v>
      </c>
    </row>
    <row r="1099" s="13" customFormat="1">
      <c r="A1099" s="13"/>
      <c r="B1099" s="240"/>
      <c r="C1099" s="241"/>
      <c r="D1099" s="242" t="s">
        <v>180</v>
      </c>
      <c r="E1099" s="243" t="s">
        <v>1</v>
      </c>
      <c r="F1099" s="244" t="s">
        <v>1267</v>
      </c>
      <c r="G1099" s="241"/>
      <c r="H1099" s="243" t="s">
        <v>1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50" t="s">
        <v>180</v>
      </c>
      <c r="AU1099" s="250" t="s">
        <v>85</v>
      </c>
      <c r="AV1099" s="13" t="s">
        <v>83</v>
      </c>
      <c r="AW1099" s="13" t="s">
        <v>33</v>
      </c>
      <c r="AX1099" s="13" t="s">
        <v>76</v>
      </c>
      <c r="AY1099" s="250" t="s">
        <v>172</v>
      </c>
    </row>
    <row r="1100" s="13" customFormat="1">
      <c r="A1100" s="13"/>
      <c r="B1100" s="240"/>
      <c r="C1100" s="241"/>
      <c r="D1100" s="242" t="s">
        <v>180</v>
      </c>
      <c r="E1100" s="243" t="s">
        <v>1</v>
      </c>
      <c r="F1100" s="244" t="s">
        <v>335</v>
      </c>
      <c r="G1100" s="241"/>
      <c r="H1100" s="243" t="s">
        <v>1</v>
      </c>
      <c r="I1100" s="245"/>
      <c r="J1100" s="241"/>
      <c r="K1100" s="241"/>
      <c r="L1100" s="246"/>
      <c r="M1100" s="247"/>
      <c r="N1100" s="248"/>
      <c r="O1100" s="248"/>
      <c r="P1100" s="248"/>
      <c r="Q1100" s="248"/>
      <c r="R1100" s="248"/>
      <c r="S1100" s="248"/>
      <c r="T1100" s="249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50" t="s">
        <v>180</v>
      </c>
      <c r="AU1100" s="250" t="s">
        <v>85</v>
      </c>
      <c r="AV1100" s="13" t="s">
        <v>83</v>
      </c>
      <c r="AW1100" s="13" t="s">
        <v>33</v>
      </c>
      <c r="AX1100" s="13" t="s">
        <v>76</v>
      </c>
      <c r="AY1100" s="250" t="s">
        <v>172</v>
      </c>
    </row>
    <row r="1101" s="13" customFormat="1">
      <c r="A1101" s="13"/>
      <c r="B1101" s="240"/>
      <c r="C1101" s="241"/>
      <c r="D1101" s="242" t="s">
        <v>180</v>
      </c>
      <c r="E1101" s="243" t="s">
        <v>1</v>
      </c>
      <c r="F1101" s="244" t="s">
        <v>795</v>
      </c>
      <c r="G1101" s="241"/>
      <c r="H1101" s="243" t="s">
        <v>1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50" t="s">
        <v>180</v>
      </c>
      <c r="AU1101" s="250" t="s">
        <v>85</v>
      </c>
      <c r="AV1101" s="13" t="s">
        <v>83</v>
      </c>
      <c r="AW1101" s="13" t="s">
        <v>33</v>
      </c>
      <c r="AX1101" s="13" t="s">
        <v>76</v>
      </c>
      <c r="AY1101" s="250" t="s">
        <v>172</v>
      </c>
    </row>
    <row r="1102" s="13" customFormat="1">
      <c r="A1102" s="13"/>
      <c r="B1102" s="240"/>
      <c r="C1102" s="241"/>
      <c r="D1102" s="242" t="s">
        <v>180</v>
      </c>
      <c r="E1102" s="243" t="s">
        <v>1</v>
      </c>
      <c r="F1102" s="244" t="s">
        <v>796</v>
      </c>
      <c r="G1102" s="241"/>
      <c r="H1102" s="243" t="s">
        <v>1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50" t="s">
        <v>180</v>
      </c>
      <c r="AU1102" s="250" t="s">
        <v>85</v>
      </c>
      <c r="AV1102" s="13" t="s">
        <v>83</v>
      </c>
      <c r="AW1102" s="13" t="s">
        <v>33</v>
      </c>
      <c r="AX1102" s="13" t="s">
        <v>76</v>
      </c>
      <c r="AY1102" s="250" t="s">
        <v>172</v>
      </c>
    </row>
    <row r="1103" s="14" customFormat="1">
      <c r="A1103" s="14"/>
      <c r="B1103" s="251"/>
      <c r="C1103" s="252"/>
      <c r="D1103" s="242" t="s">
        <v>180</v>
      </c>
      <c r="E1103" s="253" t="s">
        <v>1</v>
      </c>
      <c r="F1103" s="254" t="s">
        <v>842</v>
      </c>
      <c r="G1103" s="252"/>
      <c r="H1103" s="255">
        <v>5.6580000000000004</v>
      </c>
      <c r="I1103" s="256"/>
      <c r="J1103" s="252"/>
      <c r="K1103" s="252"/>
      <c r="L1103" s="257"/>
      <c r="M1103" s="258"/>
      <c r="N1103" s="259"/>
      <c r="O1103" s="259"/>
      <c r="P1103" s="259"/>
      <c r="Q1103" s="259"/>
      <c r="R1103" s="259"/>
      <c r="S1103" s="259"/>
      <c r="T1103" s="260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61" t="s">
        <v>180</v>
      </c>
      <c r="AU1103" s="261" t="s">
        <v>85</v>
      </c>
      <c r="AV1103" s="14" t="s">
        <v>85</v>
      </c>
      <c r="AW1103" s="14" t="s">
        <v>33</v>
      </c>
      <c r="AX1103" s="14" t="s">
        <v>76</v>
      </c>
      <c r="AY1103" s="261" t="s">
        <v>172</v>
      </c>
    </row>
    <row r="1104" s="13" customFormat="1">
      <c r="A1104" s="13"/>
      <c r="B1104" s="240"/>
      <c r="C1104" s="241"/>
      <c r="D1104" s="242" t="s">
        <v>180</v>
      </c>
      <c r="E1104" s="243" t="s">
        <v>1</v>
      </c>
      <c r="F1104" s="244" t="s">
        <v>509</v>
      </c>
      <c r="G1104" s="241"/>
      <c r="H1104" s="243" t="s">
        <v>1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50" t="s">
        <v>180</v>
      </c>
      <c r="AU1104" s="250" t="s">
        <v>85</v>
      </c>
      <c r="AV1104" s="13" t="s">
        <v>83</v>
      </c>
      <c r="AW1104" s="13" t="s">
        <v>33</v>
      </c>
      <c r="AX1104" s="13" t="s">
        <v>76</v>
      </c>
      <c r="AY1104" s="250" t="s">
        <v>172</v>
      </c>
    </row>
    <row r="1105" s="14" customFormat="1">
      <c r="A1105" s="14"/>
      <c r="B1105" s="251"/>
      <c r="C1105" s="252"/>
      <c r="D1105" s="242" t="s">
        <v>180</v>
      </c>
      <c r="E1105" s="253" t="s">
        <v>1</v>
      </c>
      <c r="F1105" s="254" t="s">
        <v>1268</v>
      </c>
      <c r="G1105" s="252"/>
      <c r="H1105" s="255">
        <v>7.6699999999999999</v>
      </c>
      <c r="I1105" s="256"/>
      <c r="J1105" s="252"/>
      <c r="K1105" s="252"/>
      <c r="L1105" s="257"/>
      <c r="M1105" s="258"/>
      <c r="N1105" s="259"/>
      <c r="O1105" s="259"/>
      <c r="P1105" s="259"/>
      <c r="Q1105" s="259"/>
      <c r="R1105" s="259"/>
      <c r="S1105" s="259"/>
      <c r="T1105" s="260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1" t="s">
        <v>180</v>
      </c>
      <c r="AU1105" s="261" t="s">
        <v>85</v>
      </c>
      <c r="AV1105" s="14" t="s">
        <v>85</v>
      </c>
      <c r="AW1105" s="14" t="s">
        <v>33</v>
      </c>
      <c r="AX1105" s="14" t="s">
        <v>76</v>
      </c>
      <c r="AY1105" s="261" t="s">
        <v>172</v>
      </c>
    </row>
    <row r="1106" s="14" customFormat="1">
      <c r="A1106" s="14"/>
      <c r="B1106" s="251"/>
      <c r="C1106" s="252"/>
      <c r="D1106" s="242" t="s">
        <v>180</v>
      </c>
      <c r="E1106" s="253" t="s">
        <v>1</v>
      </c>
      <c r="F1106" s="254" t="s">
        <v>1269</v>
      </c>
      <c r="G1106" s="252"/>
      <c r="H1106" s="255">
        <v>-4.2000000000000002</v>
      </c>
      <c r="I1106" s="256"/>
      <c r="J1106" s="252"/>
      <c r="K1106" s="252"/>
      <c r="L1106" s="257"/>
      <c r="M1106" s="258"/>
      <c r="N1106" s="259"/>
      <c r="O1106" s="259"/>
      <c r="P1106" s="259"/>
      <c r="Q1106" s="259"/>
      <c r="R1106" s="259"/>
      <c r="S1106" s="259"/>
      <c r="T1106" s="260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61" t="s">
        <v>180</v>
      </c>
      <c r="AU1106" s="261" t="s">
        <v>85</v>
      </c>
      <c r="AV1106" s="14" t="s">
        <v>85</v>
      </c>
      <c r="AW1106" s="14" t="s">
        <v>33</v>
      </c>
      <c r="AX1106" s="14" t="s">
        <v>76</v>
      </c>
      <c r="AY1106" s="261" t="s">
        <v>172</v>
      </c>
    </row>
    <row r="1107" s="13" customFormat="1">
      <c r="A1107" s="13"/>
      <c r="B1107" s="240"/>
      <c r="C1107" s="241"/>
      <c r="D1107" s="242" t="s">
        <v>180</v>
      </c>
      <c r="E1107" s="243" t="s">
        <v>1</v>
      </c>
      <c r="F1107" s="244" t="s">
        <v>798</v>
      </c>
      <c r="G1107" s="241"/>
      <c r="H1107" s="243" t="s">
        <v>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0" t="s">
        <v>180</v>
      </c>
      <c r="AU1107" s="250" t="s">
        <v>85</v>
      </c>
      <c r="AV1107" s="13" t="s">
        <v>83</v>
      </c>
      <c r="AW1107" s="13" t="s">
        <v>33</v>
      </c>
      <c r="AX1107" s="13" t="s">
        <v>76</v>
      </c>
      <c r="AY1107" s="250" t="s">
        <v>172</v>
      </c>
    </row>
    <row r="1108" s="13" customFormat="1">
      <c r="A1108" s="13"/>
      <c r="B1108" s="240"/>
      <c r="C1108" s="241"/>
      <c r="D1108" s="242" t="s">
        <v>180</v>
      </c>
      <c r="E1108" s="243" t="s">
        <v>1</v>
      </c>
      <c r="F1108" s="244" t="s">
        <v>796</v>
      </c>
      <c r="G1108" s="241"/>
      <c r="H1108" s="243" t="s">
        <v>1</v>
      </c>
      <c r="I1108" s="245"/>
      <c r="J1108" s="241"/>
      <c r="K1108" s="241"/>
      <c r="L1108" s="246"/>
      <c r="M1108" s="247"/>
      <c r="N1108" s="248"/>
      <c r="O1108" s="248"/>
      <c r="P1108" s="248"/>
      <c r="Q1108" s="248"/>
      <c r="R1108" s="248"/>
      <c r="S1108" s="248"/>
      <c r="T1108" s="249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50" t="s">
        <v>180</v>
      </c>
      <c r="AU1108" s="250" t="s">
        <v>85</v>
      </c>
      <c r="AV1108" s="13" t="s">
        <v>83</v>
      </c>
      <c r="AW1108" s="13" t="s">
        <v>33</v>
      </c>
      <c r="AX1108" s="13" t="s">
        <v>76</v>
      </c>
      <c r="AY1108" s="250" t="s">
        <v>172</v>
      </c>
    </row>
    <row r="1109" s="14" customFormat="1">
      <c r="A1109" s="14"/>
      <c r="B1109" s="251"/>
      <c r="C1109" s="252"/>
      <c r="D1109" s="242" t="s">
        <v>180</v>
      </c>
      <c r="E1109" s="253" t="s">
        <v>1</v>
      </c>
      <c r="F1109" s="254" t="s">
        <v>843</v>
      </c>
      <c r="G1109" s="252"/>
      <c r="H1109" s="255">
        <v>7.5960000000000001</v>
      </c>
      <c r="I1109" s="256"/>
      <c r="J1109" s="252"/>
      <c r="K1109" s="252"/>
      <c r="L1109" s="257"/>
      <c r="M1109" s="258"/>
      <c r="N1109" s="259"/>
      <c r="O1109" s="259"/>
      <c r="P1109" s="259"/>
      <c r="Q1109" s="259"/>
      <c r="R1109" s="259"/>
      <c r="S1109" s="259"/>
      <c r="T1109" s="260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61" t="s">
        <v>180</v>
      </c>
      <c r="AU1109" s="261" t="s">
        <v>85</v>
      </c>
      <c r="AV1109" s="14" t="s">
        <v>85</v>
      </c>
      <c r="AW1109" s="14" t="s">
        <v>33</v>
      </c>
      <c r="AX1109" s="14" t="s">
        <v>76</v>
      </c>
      <c r="AY1109" s="261" t="s">
        <v>172</v>
      </c>
    </row>
    <row r="1110" s="13" customFormat="1">
      <c r="A1110" s="13"/>
      <c r="B1110" s="240"/>
      <c r="C1110" s="241"/>
      <c r="D1110" s="242" t="s">
        <v>180</v>
      </c>
      <c r="E1110" s="243" t="s">
        <v>1</v>
      </c>
      <c r="F1110" s="244" t="s">
        <v>509</v>
      </c>
      <c r="G1110" s="241"/>
      <c r="H1110" s="243" t="s">
        <v>1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50" t="s">
        <v>180</v>
      </c>
      <c r="AU1110" s="250" t="s">
        <v>85</v>
      </c>
      <c r="AV1110" s="13" t="s">
        <v>83</v>
      </c>
      <c r="AW1110" s="13" t="s">
        <v>33</v>
      </c>
      <c r="AX1110" s="13" t="s">
        <v>76</v>
      </c>
      <c r="AY1110" s="250" t="s">
        <v>172</v>
      </c>
    </row>
    <row r="1111" s="14" customFormat="1">
      <c r="A1111" s="14"/>
      <c r="B1111" s="251"/>
      <c r="C1111" s="252"/>
      <c r="D1111" s="242" t="s">
        <v>180</v>
      </c>
      <c r="E1111" s="253" t="s">
        <v>1</v>
      </c>
      <c r="F1111" s="254" t="s">
        <v>1270</v>
      </c>
      <c r="G1111" s="252"/>
      <c r="H1111" s="255">
        <v>7.4219999999999997</v>
      </c>
      <c r="I1111" s="256"/>
      <c r="J1111" s="252"/>
      <c r="K1111" s="252"/>
      <c r="L1111" s="257"/>
      <c r="M1111" s="258"/>
      <c r="N1111" s="259"/>
      <c r="O1111" s="259"/>
      <c r="P1111" s="259"/>
      <c r="Q1111" s="259"/>
      <c r="R1111" s="259"/>
      <c r="S1111" s="259"/>
      <c r="T1111" s="260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61" t="s">
        <v>180</v>
      </c>
      <c r="AU1111" s="261" t="s">
        <v>85</v>
      </c>
      <c r="AV1111" s="14" t="s">
        <v>85</v>
      </c>
      <c r="AW1111" s="14" t="s">
        <v>33</v>
      </c>
      <c r="AX1111" s="14" t="s">
        <v>76</v>
      </c>
      <c r="AY1111" s="261" t="s">
        <v>172</v>
      </c>
    </row>
    <row r="1112" s="14" customFormat="1">
      <c r="A1112" s="14"/>
      <c r="B1112" s="251"/>
      <c r="C1112" s="252"/>
      <c r="D1112" s="242" t="s">
        <v>180</v>
      </c>
      <c r="E1112" s="253" t="s">
        <v>1</v>
      </c>
      <c r="F1112" s="254" t="s">
        <v>1271</v>
      </c>
      <c r="G1112" s="252"/>
      <c r="H1112" s="255">
        <v>-1.3999999999999999</v>
      </c>
      <c r="I1112" s="256"/>
      <c r="J1112" s="252"/>
      <c r="K1112" s="252"/>
      <c r="L1112" s="257"/>
      <c r="M1112" s="258"/>
      <c r="N1112" s="259"/>
      <c r="O1112" s="259"/>
      <c r="P1112" s="259"/>
      <c r="Q1112" s="259"/>
      <c r="R1112" s="259"/>
      <c r="S1112" s="259"/>
      <c r="T1112" s="260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61" t="s">
        <v>180</v>
      </c>
      <c r="AU1112" s="261" t="s">
        <v>85</v>
      </c>
      <c r="AV1112" s="14" t="s">
        <v>85</v>
      </c>
      <c r="AW1112" s="14" t="s">
        <v>33</v>
      </c>
      <c r="AX1112" s="14" t="s">
        <v>76</v>
      </c>
      <c r="AY1112" s="261" t="s">
        <v>172</v>
      </c>
    </row>
    <row r="1113" s="13" customFormat="1">
      <c r="A1113" s="13"/>
      <c r="B1113" s="240"/>
      <c r="C1113" s="241"/>
      <c r="D1113" s="242" t="s">
        <v>180</v>
      </c>
      <c r="E1113" s="243" t="s">
        <v>1</v>
      </c>
      <c r="F1113" s="244" t="s">
        <v>800</v>
      </c>
      <c r="G1113" s="241"/>
      <c r="H1113" s="243" t="s">
        <v>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50" t="s">
        <v>180</v>
      </c>
      <c r="AU1113" s="250" t="s">
        <v>85</v>
      </c>
      <c r="AV1113" s="13" t="s">
        <v>83</v>
      </c>
      <c r="AW1113" s="13" t="s">
        <v>33</v>
      </c>
      <c r="AX1113" s="13" t="s">
        <v>76</v>
      </c>
      <c r="AY1113" s="250" t="s">
        <v>172</v>
      </c>
    </row>
    <row r="1114" s="13" customFormat="1">
      <c r="A1114" s="13"/>
      <c r="B1114" s="240"/>
      <c r="C1114" s="241"/>
      <c r="D1114" s="242" t="s">
        <v>180</v>
      </c>
      <c r="E1114" s="243" t="s">
        <v>1</v>
      </c>
      <c r="F1114" s="244" t="s">
        <v>796</v>
      </c>
      <c r="G1114" s="241"/>
      <c r="H1114" s="243" t="s">
        <v>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50" t="s">
        <v>180</v>
      </c>
      <c r="AU1114" s="250" t="s">
        <v>85</v>
      </c>
      <c r="AV1114" s="13" t="s">
        <v>83</v>
      </c>
      <c r="AW1114" s="13" t="s">
        <v>33</v>
      </c>
      <c r="AX1114" s="13" t="s">
        <v>76</v>
      </c>
      <c r="AY1114" s="250" t="s">
        <v>172</v>
      </c>
    </row>
    <row r="1115" s="14" customFormat="1">
      <c r="A1115" s="14"/>
      <c r="B1115" s="251"/>
      <c r="C1115" s="252"/>
      <c r="D1115" s="242" t="s">
        <v>180</v>
      </c>
      <c r="E1115" s="253" t="s">
        <v>1</v>
      </c>
      <c r="F1115" s="254" t="s">
        <v>844</v>
      </c>
      <c r="G1115" s="252"/>
      <c r="H1115" s="255">
        <v>5.1840000000000002</v>
      </c>
      <c r="I1115" s="256"/>
      <c r="J1115" s="252"/>
      <c r="K1115" s="252"/>
      <c r="L1115" s="257"/>
      <c r="M1115" s="258"/>
      <c r="N1115" s="259"/>
      <c r="O1115" s="259"/>
      <c r="P1115" s="259"/>
      <c r="Q1115" s="259"/>
      <c r="R1115" s="259"/>
      <c r="S1115" s="259"/>
      <c r="T1115" s="260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61" t="s">
        <v>180</v>
      </c>
      <c r="AU1115" s="261" t="s">
        <v>85</v>
      </c>
      <c r="AV1115" s="14" t="s">
        <v>85</v>
      </c>
      <c r="AW1115" s="14" t="s">
        <v>33</v>
      </c>
      <c r="AX1115" s="14" t="s">
        <v>76</v>
      </c>
      <c r="AY1115" s="261" t="s">
        <v>172</v>
      </c>
    </row>
    <row r="1116" s="14" customFormat="1">
      <c r="A1116" s="14"/>
      <c r="B1116" s="251"/>
      <c r="C1116" s="252"/>
      <c r="D1116" s="242" t="s">
        <v>180</v>
      </c>
      <c r="E1116" s="253" t="s">
        <v>1</v>
      </c>
      <c r="F1116" s="254" t="s">
        <v>802</v>
      </c>
      <c r="G1116" s="252"/>
      <c r="H1116" s="255">
        <v>-2.7999999999999998</v>
      </c>
      <c r="I1116" s="256"/>
      <c r="J1116" s="252"/>
      <c r="K1116" s="252"/>
      <c r="L1116" s="257"/>
      <c r="M1116" s="258"/>
      <c r="N1116" s="259"/>
      <c r="O1116" s="259"/>
      <c r="P1116" s="259"/>
      <c r="Q1116" s="259"/>
      <c r="R1116" s="259"/>
      <c r="S1116" s="259"/>
      <c r="T1116" s="260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61" t="s">
        <v>180</v>
      </c>
      <c r="AU1116" s="261" t="s">
        <v>85</v>
      </c>
      <c r="AV1116" s="14" t="s">
        <v>85</v>
      </c>
      <c r="AW1116" s="14" t="s">
        <v>33</v>
      </c>
      <c r="AX1116" s="14" t="s">
        <v>76</v>
      </c>
      <c r="AY1116" s="261" t="s">
        <v>172</v>
      </c>
    </row>
    <row r="1117" s="13" customFormat="1">
      <c r="A1117" s="13"/>
      <c r="B1117" s="240"/>
      <c r="C1117" s="241"/>
      <c r="D1117" s="242" t="s">
        <v>180</v>
      </c>
      <c r="E1117" s="243" t="s">
        <v>1</v>
      </c>
      <c r="F1117" s="244" t="s">
        <v>509</v>
      </c>
      <c r="G1117" s="241"/>
      <c r="H1117" s="243" t="s">
        <v>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50" t="s">
        <v>180</v>
      </c>
      <c r="AU1117" s="250" t="s">
        <v>85</v>
      </c>
      <c r="AV1117" s="13" t="s">
        <v>83</v>
      </c>
      <c r="AW1117" s="13" t="s">
        <v>33</v>
      </c>
      <c r="AX1117" s="13" t="s">
        <v>76</v>
      </c>
      <c r="AY1117" s="250" t="s">
        <v>172</v>
      </c>
    </row>
    <row r="1118" s="14" customFormat="1">
      <c r="A1118" s="14"/>
      <c r="B1118" s="251"/>
      <c r="C1118" s="252"/>
      <c r="D1118" s="242" t="s">
        <v>180</v>
      </c>
      <c r="E1118" s="253" t="s">
        <v>1</v>
      </c>
      <c r="F1118" s="254" t="s">
        <v>1272</v>
      </c>
      <c r="G1118" s="252"/>
      <c r="H1118" s="255">
        <v>10.710000000000001</v>
      </c>
      <c r="I1118" s="256"/>
      <c r="J1118" s="252"/>
      <c r="K1118" s="252"/>
      <c r="L1118" s="257"/>
      <c r="M1118" s="258"/>
      <c r="N1118" s="259"/>
      <c r="O1118" s="259"/>
      <c r="P1118" s="259"/>
      <c r="Q1118" s="259"/>
      <c r="R1118" s="259"/>
      <c r="S1118" s="259"/>
      <c r="T1118" s="260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61" t="s">
        <v>180</v>
      </c>
      <c r="AU1118" s="261" t="s">
        <v>85</v>
      </c>
      <c r="AV1118" s="14" t="s">
        <v>85</v>
      </c>
      <c r="AW1118" s="14" t="s">
        <v>33</v>
      </c>
      <c r="AX1118" s="14" t="s">
        <v>76</v>
      </c>
      <c r="AY1118" s="261" t="s">
        <v>172</v>
      </c>
    </row>
    <row r="1119" s="14" customFormat="1">
      <c r="A1119" s="14"/>
      <c r="B1119" s="251"/>
      <c r="C1119" s="252"/>
      <c r="D1119" s="242" t="s">
        <v>180</v>
      </c>
      <c r="E1119" s="253" t="s">
        <v>1</v>
      </c>
      <c r="F1119" s="254" t="s">
        <v>1273</v>
      </c>
      <c r="G1119" s="252"/>
      <c r="H1119" s="255">
        <v>-2.7999999999999998</v>
      </c>
      <c r="I1119" s="256"/>
      <c r="J1119" s="252"/>
      <c r="K1119" s="252"/>
      <c r="L1119" s="257"/>
      <c r="M1119" s="258"/>
      <c r="N1119" s="259"/>
      <c r="O1119" s="259"/>
      <c r="P1119" s="259"/>
      <c r="Q1119" s="259"/>
      <c r="R1119" s="259"/>
      <c r="S1119" s="259"/>
      <c r="T1119" s="260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61" t="s">
        <v>180</v>
      </c>
      <c r="AU1119" s="261" t="s">
        <v>85</v>
      </c>
      <c r="AV1119" s="14" t="s">
        <v>85</v>
      </c>
      <c r="AW1119" s="14" t="s">
        <v>33</v>
      </c>
      <c r="AX1119" s="14" t="s">
        <v>76</v>
      </c>
      <c r="AY1119" s="261" t="s">
        <v>172</v>
      </c>
    </row>
    <row r="1120" s="13" customFormat="1">
      <c r="A1120" s="13"/>
      <c r="B1120" s="240"/>
      <c r="C1120" s="241"/>
      <c r="D1120" s="242" t="s">
        <v>180</v>
      </c>
      <c r="E1120" s="243" t="s">
        <v>1</v>
      </c>
      <c r="F1120" s="244" t="s">
        <v>1274</v>
      </c>
      <c r="G1120" s="241"/>
      <c r="H1120" s="243" t="s">
        <v>1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0" t="s">
        <v>180</v>
      </c>
      <c r="AU1120" s="250" t="s">
        <v>85</v>
      </c>
      <c r="AV1120" s="13" t="s">
        <v>83</v>
      </c>
      <c r="AW1120" s="13" t="s">
        <v>33</v>
      </c>
      <c r="AX1120" s="13" t="s">
        <v>76</v>
      </c>
      <c r="AY1120" s="250" t="s">
        <v>172</v>
      </c>
    </row>
    <row r="1121" s="13" customFormat="1">
      <c r="A1121" s="13"/>
      <c r="B1121" s="240"/>
      <c r="C1121" s="241"/>
      <c r="D1121" s="242" t="s">
        <v>180</v>
      </c>
      <c r="E1121" s="243" t="s">
        <v>1</v>
      </c>
      <c r="F1121" s="244" t="s">
        <v>796</v>
      </c>
      <c r="G1121" s="241"/>
      <c r="H1121" s="243" t="s">
        <v>1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50" t="s">
        <v>180</v>
      </c>
      <c r="AU1121" s="250" t="s">
        <v>85</v>
      </c>
      <c r="AV1121" s="13" t="s">
        <v>83</v>
      </c>
      <c r="AW1121" s="13" t="s">
        <v>33</v>
      </c>
      <c r="AX1121" s="13" t="s">
        <v>76</v>
      </c>
      <c r="AY1121" s="250" t="s">
        <v>172</v>
      </c>
    </row>
    <row r="1122" s="14" customFormat="1">
      <c r="A1122" s="14"/>
      <c r="B1122" s="251"/>
      <c r="C1122" s="252"/>
      <c r="D1122" s="242" t="s">
        <v>180</v>
      </c>
      <c r="E1122" s="253" t="s">
        <v>1</v>
      </c>
      <c r="F1122" s="254" t="s">
        <v>845</v>
      </c>
      <c r="G1122" s="252"/>
      <c r="H1122" s="255">
        <v>1.44</v>
      </c>
      <c r="I1122" s="256"/>
      <c r="J1122" s="252"/>
      <c r="K1122" s="252"/>
      <c r="L1122" s="257"/>
      <c r="M1122" s="258"/>
      <c r="N1122" s="259"/>
      <c r="O1122" s="259"/>
      <c r="P1122" s="259"/>
      <c r="Q1122" s="259"/>
      <c r="R1122" s="259"/>
      <c r="S1122" s="259"/>
      <c r="T1122" s="260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61" t="s">
        <v>180</v>
      </c>
      <c r="AU1122" s="261" t="s">
        <v>85</v>
      </c>
      <c r="AV1122" s="14" t="s">
        <v>85</v>
      </c>
      <c r="AW1122" s="14" t="s">
        <v>33</v>
      </c>
      <c r="AX1122" s="14" t="s">
        <v>76</v>
      </c>
      <c r="AY1122" s="261" t="s">
        <v>172</v>
      </c>
    </row>
    <row r="1123" s="13" customFormat="1">
      <c r="A1123" s="13"/>
      <c r="B1123" s="240"/>
      <c r="C1123" s="241"/>
      <c r="D1123" s="242" t="s">
        <v>180</v>
      </c>
      <c r="E1123" s="243" t="s">
        <v>1</v>
      </c>
      <c r="F1123" s="244" t="s">
        <v>341</v>
      </c>
      <c r="G1123" s="241"/>
      <c r="H1123" s="243" t="s">
        <v>1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50" t="s">
        <v>180</v>
      </c>
      <c r="AU1123" s="250" t="s">
        <v>85</v>
      </c>
      <c r="AV1123" s="13" t="s">
        <v>83</v>
      </c>
      <c r="AW1123" s="13" t="s">
        <v>33</v>
      </c>
      <c r="AX1123" s="13" t="s">
        <v>76</v>
      </c>
      <c r="AY1123" s="250" t="s">
        <v>172</v>
      </c>
    </row>
    <row r="1124" s="13" customFormat="1">
      <c r="A1124" s="13"/>
      <c r="B1124" s="240"/>
      <c r="C1124" s="241"/>
      <c r="D1124" s="242" t="s">
        <v>180</v>
      </c>
      <c r="E1124" s="243" t="s">
        <v>1</v>
      </c>
      <c r="F1124" s="244" t="s">
        <v>508</v>
      </c>
      <c r="G1124" s="241"/>
      <c r="H1124" s="243" t="s">
        <v>1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50" t="s">
        <v>180</v>
      </c>
      <c r="AU1124" s="250" t="s">
        <v>85</v>
      </c>
      <c r="AV1124" s="13" t="s">
        <v>83</v>
      </c>
      <c r="AW1124" s="13" t="s">
        <v>33</v>
      </c>
      <c r="AX1124" s="13" t="s">
        <v>76</v>
      </c>
      <c r="AY1124" s="250" t="s">
        <v>172</v>
      </c>
    </row>
    <row r="1125" s="13" customFormat="1">
      <c r="A1125" s="13"/>
      <c r="B1125" s="240"/>
      <c r="C1125" s="241"/>
      <c r="D1125" s="242" t="s">
        <v>180</v>
      </c>
      <c r="E1125" s="243" t="s">
        <v>1</v>
      </c>
      <c r="F1125" s="244" t="s">
        <v>796</v>
      </c>
      <c r="G1125" s="241"/>
      <c r="H1125" s="243" t="s">
        <v>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50" t="s">
        <v>180</v>
      </c>
      <c r="AU1125" s="250" t="s">
        <v>85</v>
      </c>
      <c r="AV1125" s="13" t="s">
        <v>83</v>
      </c>
      <c r="AW1125" s="13" t="s">
        <v>33</v>
      </c>
      <c r="AX1125" s="13" t="s">
        <v>76</v>
      </c>
      <c r="AY1125" s="250" t="s">
        <v>172</v>
      </c>
    </row>
    <row r="1126" s="14" customFormat="1">
      <c r="A1126" s="14"/>
      <c r="B1126" s="251"/>
      <c r="C1126" s="252"/>
      <c r="D1126" s="242" t="s">
        <v>180</v>
      </c>
      <c r="E1126" s="253" t="s">
        <v>1</v>
      </c>
      <c r="F1126" s="254" t="s">
        <v>846</v>
      </c>
      <c r="G1126" s="252"/>
      <c r="H1126" s="255">
        <v>11.462</v>
      </c>
      <c r="I1126" s="256"/>
      <c r="J1126" s="252"/>
      <c r="K1126" s="252"/>
      <c r="L1126" s="257"/>
      <c r="M1126" s="258"/>
      <c r="N1126" s="259"/>
      <c r="O1126" s="259"/>
      <c r="P1126" s="259"/>
      <c r="Q1126" s="259"/>
      <c r="R1126" s="259"/>
      <c r="S1126" s="259"/>
      <c r="T1126" s="260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61" t="s">
        <v>180</v>
      </c>
      <c r="AU1126" s="261" t="s">
        <v>85</v>
      </c>
      <c r="AV1126" s="14" t="s">
        <v>85</v>
      </c>
      <c r="AW1126" s="14" t="s">
        <v>33</v>
      </c>
      <c r="AX1126" s="14" t="s">
        <v>76</v>
      </c>
      <c r="AY1126" s="261" t="s">
        <v>172</v>
      </c>
    </row>
    <row r="1127" s="14" customFormat="1">
      <c r="A1127" s="14"/>
      <c r="B1127" s="251"/>
      <c r="C1127" s="252"/>
      <c r="D1127" s="242" t="s">
        <v>180</v>
      </c>
      <c r="E1127" s="253" t="s">
        <v>1</v>
      </c>
      <c r="F1127" s="254" t="s">
        <v>847</v>
      </c>
      <c r="G1127" s="252"/>
      <c r="H1127" s="255">
        <v>-1.3999999999999999</v>
      </c>
      <c r="I1127" s="256"/>
      <c r="J1127" s="252"/>
      <c r="K1127" s="252"/>
      <c r="L1127" s="257"/>
      <c r="M1127" s="258"/>
      <c r="N1127" s="259"/>
      <c r="O1127" s="259"/>
      <c r="P1127" s="259"/>
      <c r="Q1127" s="259"/>
      <c r="R1127" s="259"/>
      <c r="S1127" s="259"/>
      <c r="T1127" s="260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61" t="s">
        <v>180</v>
      </c>
      <c r="AU1127" s="261" t="s">
        <v>85</v>
      </c>
      <c r="AV1127" s="14" t="s">
        <v>85</v>
      </c>
      <c r="AW1127" s="14" t="s">
        <v>33</v>
      </c>
      <c r="AX1127" s="14" t="s">
        <v>76</v>
      </c>
      <c r="AY1127" s="261" t="s">
        <v>172</v>
      </c>
    </row>
    <row r="1128" s="13" customFormat="1">
      <c r="A1128" s="13"/>
      <c r="B1128" s="240"/>
      <c r="C1128" s="241"/>
      <c r="D1128" s="242" t="s">
        <v>180</v>
      </c>
      <c r="E1128" s="243" t="s">
        <v>1</v>
      </c>
      <c r="F1128" s="244" t="s">
        <v>509</v>
      </c>
      <c r="G1128" s="241"/>
      <c r="H1128" s="243" t="s">
        <v>1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0" t="s">
        <v>180</v>
      </c>
      <c r="AU1128" s="250" t="s">
        <v>85</v>
      </c>
      <c r="AV1128" s="13" t="s">
        <v>83</v>
      </c>
      <c r="AW1128" s="13" t="s">
        <v>33</v>
      </c>
      <c r="AX1128" s="13" t="s">
        <v>76</v>
      </c>
      <c r="AY1128" s="250" t="s">
        <v>172</v>
      </c>
    </row>
    <row r="1129" s="14" customFormat="1">
      <c r="A1129" s="14"/>
      <c r="B1129" s="251"/>
      <c r="C1129" s="252"/>
      <c r="D1129" s="242" t="s">
        <v>180</v>
      </c>
      <c r="E1129" s="253" t="s">
        <v>1</v>
      </c>
      <c r="F1129" s="254" t="s">
        <v>1275</v>
      </c>
      <c r="G1129" s="252"/>
      <c r="H1129" s="255">
        <v>4.0140000000000002</v>
      </c>
      <c r="I1129" s="256"/>
      <c r="J1129" s="252"/>
      <c r="K1129" s="252"/>
      <c r="L1129" s="257"/>
      <c r="M1129" s="258"/>
      <c r="N1129" s="259"/>
      <c r="O1129" s="259"/>
      <c r="P1129" s="259"/>
      <c r="Q1129" s="259"/>
      <c r="R1129" s="259"/>
      <c r="S1129" s="259"/>
      <c r="T1129" s="260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61" t="s">
        <v>180</v>
      </c>
      <c r="AU1129" s="261" t="s">
        <v>85</v>
      </c>
      <c r="AV1129" s="14" t="s">
        <v>85</v>
      </c>
      <c r="AW1129" s="14" t="s">
        <v>33</v>
      </c>
      <c r="AX1129" s="14" t="s">
        <v>76</v>
      </c>
      <c r="AY1129" s="261" t="s">
        <v>172</v>
      </c>
    </row>
    <row r="1130" s="14" customFormat="1">
      <c r="A1130" s="14"/>
      <c r="B1130" s="251"/>
      <c r="C1130" s="252"/>
      <c r="D1130" s="242" t="s">
        <v>180</v>
      </c>
      <c r="E1130" s="253" t="s">
        <v>1</v>
      </c>
      <c r="F1130" s="254" t="s">
        <v>847</v>
      </c>
      <c r="G1130" s="252"/>
      <c r="H1130" s="255">
        <v>-1.3999999999999999</v>
      </c>
      <c r="I1130" s="256"/>
      <c r="J1130" s="252"/>
      <c r="K1130" s="252"/>
      <c r="L1130" s="257"/>
      <c r="M1130" s="258"/>
      <c r="N1130" s="259"/>
      <c r="O1130" s="259"/>
      <c r="P1130" s="259"/>
      <c r="Q1130" s="259"/>
      <c r="R1130" s="259"/>
      <c r="S1130" s="259"/>
      <c r="T1130" s="260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61" t="s">
        <v>180</v>
      </c>
      <c r="AU1130" s="261" t="s">
        <v>85</v>
      </c>
      <c r="AV1130" s="14" t="s">
        <v>85</v>
      </c>
      <c r="AW1130" s="14" t="s">
        <v>33</v>
      </c>
      <c r="AX1130" s="14" t="s">
        <v>76</v>
      </c>
      <c r="AY1130" s="261" t="s">
        <v>172</v>
      </c>
    </row>
    <row r="1131" s="13" customFormat="1">
      <c r="A1131" s="13"/>
      <c r="B1131" s="240"/>
      <c r="C1131" s="241"/>
      <c r="D1131" s="242" t="s">
        <v>180</v>
      </c>
      <c r="E1131" s="243" t="s">
        <v>1</v>
      </c>
      <c r="F1131" s="244" t="s">
        <v>511</v>
      </c>
      <c r="G1131" s="241"/>
      <c r="H1131" s="243" t="s">
        <v>1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50" t="s">
        <v>180</v>
      </c>
      <c r="AU1131" s="250" t="s">
        <v>85</v>
      </c>
      <c r="AV1131" s="13" t="s">
        <v>83</v>
      </c>
      <c r="AW1131" s="13" t="s">
        <v>33</v>
      </c>
      <c r="AX1131" s="13" t="s">
        <v>76</v>
      </c>
      <c r="AY1131" s="250" t="s">
        <v>172</v>
      </c>
    </row>
    <row r="1132" s="13" customFormat="1">
      <c r="A1132" s="13"/>
      <c r="B1132" s="240"/>
      <c r="C1132" s="241"/>
      <c r="D1132" s="242" t="s">
        <v>180</v>
      </c>
      <c r="E1132" s="243" t="s">
        <v>1</v>
      </c>
      <c r="F1132" s="244" t="s">
        <v>796</v>
      </c>
      <c r="G1132" s="241"/>
      <c r="H1132" s="243" t="s">
        <v>1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50" t="s">
        <v>180</v>
      </c>
      <c r="AU1132" s="250" t="s">
        <v>85</v>
      </c>
      <c r="AV1132" s="13" t="s">
        <v>83</v>
      </c>
      <c r="AW1132" s="13" t="s">
        <v>33</v>
      </c>
      <c r="AX1132" s="13" t="s">
        <v>76</v>
      </c>
      <c r="AY1132" s="250" t="s">
        <v>172</v>
      </c>
    </row>
    <row r="1133" s="14" customFormat="1">
      <c r="A1133" s="14"/>
      <c r="B1133" s="251"/>
      <c r="C1133" s="252"/>
      <c r="D1133" s="242" t="s">
        <v>180</v>
      </c>
      <c r="E1133" s="253" t="s">
        <v>1</v>
      </c>
      <c r="F1133" s="254" t="s">
        <v>848</v>
      </c>
      <c r="G1133" s="252"/>
      <c r="H1133" s="255">
        <v>3.3919999999999999</v>
      </c>
      <c r="I1133" s="256"/>
      <c r="J1133" s="252"/>
      <c r="K1133" s="252"/>
      <c r="L1133" s="257"/>
      <c r="M1133" s="258"/>
      <c r="N1133" s="259"/>
      <c r="O1133" s="259"/>
      <c r="P1133" s="259"/>
      <c r="Q1133" s="259"/>
      <c r="R1133" s="259"/>
      <c r="S1133" s="259"/>
      <c r="T1133" s="260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61" t="s">
        <v>180</v>
      </c>
      <c r="AU1133" s="261" t="s">
        <v>85</v>
      </c>
      <c r="AV1133" s="14" t="s">
        <v>85</v>
      </c>
      <c r="AW1133" s="14" t="s">
        <v>33</v>
      </c>
      <c r="AX1133" s="14" t="s">
        <v>76</v>
      </c>
      <c r="AY1133" s="261" t="s">
        <v>172</v>
      </c>
    </row>
    <row r="1134" s="13" customFormat="1">
      <c r="A1134" s="13"/>
      <c r="B1134" s="240"/>
      <c r="C1134" s="241"/>
      <c r="D1134" s="242" t="s">
        <v>180</v>
      </c>
      <c r="E1134" s="243" t="s">
        <v>1</v>
      </c>
      <c r="F1134" s="244" t="s">
        <v>509</v>
      </c>
      <c r="G1134" s="241"/>
      <c r="H1134" s="243" t="s">
        <v>1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50" t="s">
        <v>180</v>
      </c>
      <c r="AU1134" s="250" t="s">
        <v>85</v>
      </c>
      <c r="AV1134" s="13" t="s">
        <v>83</v>
      </c>
      <c r="AW1134" s="13" t="s">
        <v>33</v>
      </c>
      <c r="AX1134" s="13" t="s">
        <v>76</v>
      </c>
      <c r="AY1134" s="250" t="s">
        <v>172</v>
      </c>
    </row>
    <row r="1135" s="14" customFormat="1">
      <c r="A1135" s="14"/>
      <c r="B1135" s="251"/>
      <c r="C1135" s="252"/>
      <c r="D1135" s="242" t="s">
        <v>180</v>
      </c>
      <c r="E1135" s="253" t="s">
        <v>1</v>
      </c>
      <c r="F1135" s="254" t="s">
        <v>848</v>
      </c>
      <c r="G1135" s="252"/>
      <c r="H1135" s="255">
        <v>3.3919999999999999</v>
      </c>
      <c r="I1135" s="256"/>
      <c r="J1135" s="252"/>
      <c r="K1135" s="252"/>
      <c r="L1135" s="257"/>
      <c r="M1135" s="258"/>
      <c r="N1135" s="259"/>
      <c r="O1135" s="259"/>
      <c r="P1135" s="259"/>
      <c r="Q1135" s="259"/>
      <c r="R1135" s="259"/>
      <c r="S1135" s="259"/>
      <c r="T1135" s="260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61" t="s">
        <v>180</v>
      </c>
      <c r="AU1135" s="261" t="s">
        <v>85</v>
      </c>
      <c r="AV1135" s="14" t="s">
        <v>85</v>
      </c>
      <c r="AW1135" s="14" t="s">
        <v>33</v>
      </c>
      <c r="AX1135" s="14" t="s">
        <v>76</v>
      </c>
      <c r="AY1135" s="261" t="s">
        <v>172</v>
      </c>
    </row>
    <row r="1136" s="14" customFormat="1">
      <c r="A1136" s="14"/>
      <c r="B1136" s="251"/>
      <c r="C1136" s="252"/>
      <c r="D1136" s="242" t="s">
        <v>180</v>
      </c>
      <c r="E1136" s="253" t="s">
        <v>1</v>
      </c>
      <c r="F1136" s="254" t="s">
        <v>847</v>
      </c>
      <c r="G1136" s="252"/>
      <c r="H1136" s="255">
        <v>-1.3999999999999999</v>
      </c>
      <c r="I1136" s="256"/>
      <c r="J1136" s="252"/>
      <c r="K1136" s="252"/>
      <c r="L1136" s="257"/>
      <c r="M1136" s="258"/>
      <c r="N1136" s="259"/>
      <c r="O1136" s="259"/>
      <c r="P1136" s="259"/>
      <c r="Q1136" s="259"/>
      <c r="R1136" s="259"/>
      <c r="S1136" s="259"/>
      <c r="T1136" s="260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1" t="s">
        <v>180</v>
      </c>
      <c r="AU1136" s="261" t="s">
        <v>85</v>
      </c>
      <c r="AV1136" s="14" t="s">
        <v>85</v>
      </c>
      <c r="AW1136" s="14" t="s">
        <v>33</v>
      </c>
      <c r="AX1136" s="14" t="s">
        <v>76</v>
      </c>
      <c r="AY1136" s="261" t="s">
        <v>172</v>
      </c>
    </row>
    <row r="1137" s="13" customFormat="1">
      <c r="A1137" s="13"/>
      <c r="B1137" s="240"/>
      <c r="C1137" s="241"/>
      <c r="D1137" s="242" t="s">
        <v>180</v>
      </c>
      <c r="E1137" s="243" t="s">
        <v>1</v>
      </c>
      <c r="F1137" s="244" t="s">
        <v>513</v>
      </c>
      <c r="G1137" s="241"/>
      <c r="H1137" s="243" t="s">
        <v>1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50" t="s">
        <v>180</v>
      </c>
      <c r="AU1137" s="250" t="s">
        <v>85</v>
      </c>
      <c r="AV1137" s="13" t="s">
        <v>83</v>
      </c>
      <c r="AW1137" s="13" t="s">
        <v>33</v>
      </c>
      <c r="AX1137" s="13" t="s">
        <v>76</v>
      </c>
      <c r="AY1137" s="250" t="s">
        <v>172</v>
      </c>
    </row>
    <row r="1138" s="13" customFormat="1">
      <c r="A1138" s="13"/>
      <c r="B1138" s="240"/>
      <c r="C1138" s="241"/>
      <c r="D1138" s="242" t="s">
        <v>180</v>
      </c>
      <c r="E1138" s="243" t="s">
        <v>1</v>
      </c>
      <c r="F1138" s="244" t="s">
        <v>796</v>
      </c>
      <c r="G1138" s="241"/>
      <c r="H1138" s="243" t="s">
        <v>1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50" t="s">
        <v>180</v>
      </c>
      <c r="AU1138" s="250" t="s">
        <v>85</v>
      </c>
      <c r="AV1138" s="13" t="s">
        <v>83</v>
      </c>
      <c r="AW1138" s="13" t="s">
        <v>33</v>
      </c>
      <c r="AX1138" s="13" t="s">
        <v>76</v>
      </c>
      <c r="AY1138" s="250" t="s">
        <v>172</v>
      </c>
    </row>
    <row r="1139" s="14" customFormat="1">
      <c r="A1139" s="14"/>
      <c r="B1139" s="251"/>
      <c r="C1139" s="252"/>
      <c r="D1139" s="242" t="s">
        <v>180</v>
      </c>
      <c r="E1139" s="253" t="s">
        <v>1</v>
      </c>
      <c r="F1139" s="254" t="s">
        <v>849</v>
      </c>
      <c r="G1139" s="252"/>
      <c r="H1139" s="255">
        <v>3.3999999999999999</v>
      </c>
      <c r="I1139" s="256"/>
      <c r="J1139" s="252"/>
      <c r="K1139" s="252"/>
      <c r="L1139" s="257"/>
      <c r="M1139" s="258"/>
      <c r="N1139" s="259"/>
      <c r="O1139" s="259"/>
      <c r="P1139" s="259"/>
      <c r="Q1139" s="259"/>
      <c r="R1139" s="259"/>
      <c r="S1139" s="259"/>
      <c r="T1139" s="260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61" t="s">
        <v>180</v>
      </c>
      <c r="AU1139" s="261" t="s">
        <v>85</v>
      </c>
      <c r="AV1139" s="14" t="s">
        <v>85</v>
      </c>
      <c r="AW1139" s="14" t="s">
        <v>33</v>
      </c>
      <c r="AX1139" s="14" t="s">
        <v>76</v>
      </c>
      <c r="AY1139" s="261" t="s">
        <v>172</v>
      </c>
    </row>
    <row r="1140" s="14" customFormat="1">
      <c r="A1140" s="14"/>
      <c r="B1140" s="251"/>
      <c r="C1140" s="252"/>
      <c r="D1140" s="242" t="s">
        <v>180</v>
      </c>
      <c r="E1140" s="253" t="s">
        <v>1</v>
      </c>
      <c r="F1140" s="254" t="s">
        <v>850</v>
      </c>
      <c r="G1140" s="252"/>
      <c r="H1140" s="255">
        <v>1.5369999999999999</v>
      </c>
      <c r="I1140" s="256"/>
      <c r="J1140" s="252"/>
      <c r="K1140" s="252"/>
      <c r="L1140" s="257"/>
      <c r="M1140" s="258"/>
      <c r="N1140" s="259"/>
      <c r="O1140" s="259"/>
      <c r="P1140" s="259"/>
      <c r="Q1140" s="259"/>
      <c r="R1140" s="259"/>
      <c r="S1140" s="259"/>
      <c r="T1140" s="260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61" t="s">
        <v>180</v>
      </c>
      <c r="AU1140" s="261" t="s">
        <v>85</v>
      </c>
      <c r="AV1140" s="14" t="s">
        <v>85</v>
      </c>
      <c r="AW1140" s="14" t="s">
        <v>33</v>
      </c>
      <c r="AX1140" s="14" t="s">
        <v>76</v>
      </c>
      <c r="AY1140" s="261" t="s">
        <v>172</v>
      </c>
    </row>
    <row r="1141" s="13" customFormat="1">
      <c r="A1141" s="13"/>
      <c r="B1141" s="240"/>
      <c r="C1141" s="241"/>
      <c r="D1141" s="242" t="s">
        <v>180</v>
      </c>
      <c r="E1141" s="243" t="s">
        <v>1</v>
      </c>
      <c r="F1141" s="244" t="s">
        <v>509</v>
      </c>
      <c r="G1141" s="241"/>
      <c r="H1141" s="243" t="s">
        <v>1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50" t="s">
        <v>180</v>
      </c>
      <c r="AU1141" s="250" t="s">
        <v>85</v>
      </c>
      <c r="AV1141" s="13" t="s">
        <v>83</v>
      </c>
      <c r="AW1141" s="13" t="s">
        <v>33</v>
      </c>
      <c r="AX1141" s="13" t="s">
        <v>76</v>
      </c>
      <c r="AY1141" s="250" t="s">
        <v>172</v>
      </c>
    </row>
    <row r="1142" s="14" customFormat="1">
      <c r="A1142" s="14"/>
      <c r="B1142" s="251"/>
      <c r="C1142" s="252"/>
      <c r="D1142" s="242" t="s">
        <v>180</v>
      </c>
      <c r="E1142" s="253" t="s">
        <v>1</v>
      </c>
      <c r="F1142" s="254" t="s">
        <v>1276</v>
      </c>
      <c r="G1142" s="252"/>
      <c r="H1142" s="255">
        <v>11</v>
      </c>
      <c r="I1142" s="256"/>
      <c r="J1142" s="252"/>
      <c r="K1142" s="252"/>
      <c r="L1142" s="257"/>
      <c r="M1142" s="258"/>
      <c r="N1142" s="259"/>
      <c r="O1142" s="259"/>
      <c r="P1142" s="259"/>
      <c r="Q1142" s="259"/>
      <c r="R1142" s="259"/>
      <c r="S1142" s="259"/>
      <c r="T1142" s="260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61" t="s">
        <v>180</v>
      </c>
      <c r="AU1142" s="261" t="s">
        <v>85</v>
      </c>
      <c r="AV1142" s="14" t="s">
        <v>85</v>
      </c>
      <c r="AW1142" s="14" t="s">
        <v>33</v>
      </c>
      <c r="AX1142" s="14" t="s">
        <v>76</v>
      </c>
      <c r="AY1142" s="261" t="s">
        <v>172</v>
      </c>
    </row>
    <row r="1143" s="14" customFormat="1">
      <c r="A1143" s="14"/>
      <c r="B1143" s="251"/>
      <c r="C1143" s="252"/>
      <c r="D1143" s="242" t="s">
        <v>180</v>
      </c>
      <c r="E1143" s="253" t="s">
        <v>1</v>
      </c>
      <c r="F1143" s="254" t="s">
        <v>1277</v>
      </c>
      <c r="G1143" s="252"/>
      <c r="H1143" s="255">
        <v>-4.2000000000000002</v>
      </c>
      <c r="I1143" s="256"/>
      <c r="J1143" s="252"/>
      <c r="K1143" s="252"/>
      <c r="L1143" s="257"/>
      <c r="M1143" s="258"/>
      <c r="N1143" s="259"/>
      <c r="O1143" s="259"/>
      <c r="P1143" s="259"/>
      <c r="Q1143" s="259"/>
      <c r="R1143" s="259"/>
      <c r="S1143" s="259"/>
      <c r="T1143" s="260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61" t="s">
        <v>180</v>
      </c>
      <c r="AU1143" s="261" t="s">
        <v>85</v>
      </c>
      <c r="AV1143" s="14" t="s">
        <v>85</v>
      </c>
      <c r="AW1143" s="14" t="s">
        <v>33</v>
      </c>
      <c r="AX1143" s="14" t="s">
        <v>76</v>
      </c>
      <c r="AY1143" s="261" t="s">
        <v>172</v>
      </c>
    </row>
    <row r="1144" s="14" customFormat="1">
      <c r="A1144" s="14"/>
      <c r="B1144" s="251"/>
      <c r="C1144" s="252"/>
      <c r="D1144" s="242" t="s">
        <v>180</v>
      </c>
      <c r="E1144" s="253" t="s">
        <v>1</v>
      </c>
      <c r="F1144" s="254" t="s">
        <v>1278</v>
      </c>
      <c r="G1144" s="252"/>
      <c r="H1144" s="255">
        <v>8.9320000000000004</v>
      </c>
      <c r="I1144" s="256"/>
      <c r="J1144" s="252"/>
      <c r="K1144" s="252"/>
      <c r="L1144" s="257"/>
      <c r="M1144" s="258"/>
      <c r="N1144" s="259"/>
      <c r="O1144" s="259"/>
      <c r="P1144" s="259"/>
      <c r="Q1144" s="259"/>
      <c r="R1144" s="259"/>
      <c r="S1144" s="259"/>
      <c r="T1144" s="260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61" t="s">
        <v>180</v>
      </c>
      <c r="AU1144" s="261" t="s">
        <v>85</v>
      </c>
      <c r="AV1144" s="14" t="s">
        <v>85</v>
      </c>
      <c r="AW1144" s="14" t="s">
        <v>33</v>
      </c>
      <c r="AX1144" s="14" t="s">
        <v>76</v>
      </c>
      <c r="AY1144" s="261" t="s">
        <v>172</v>
      </c>
    </row>
    <row r="1145" s="14" customFormat="1">
      <c r="A1145" s="14"/>
      <c r="B1145" s="251"/>
      <c r="C1145" s="252"/>
      <c r="D1145" s="242" t="s">
        <v>180</v>
      </c>
      <c r="E1145" s="253" t="s">
        <v>1</v>
      </c>
      <c r="F1145" s="254" t="s">
        <v>1279</v>
      </c>
      <c r="G1145" s="252"/>
      <c r="H1145" s="255">
        <v>-1.6799999999999999</v>
      </c>
      <c r="I1145" s="256"/>
      <c r="J1145" s="252"/>
      <c r="K1145" s="252"/>
      <c r="L1145" s="257"/>
      <c r="M1145" s="258"/>
      <c r="N1145" s="259"/>
      <c r="O1145" s="259"/>
      <c r="P1145" s="259"/>
      <c r="Q1145" s="259"/>
      <c r="R1145" s="259"/>
      <c r="S1145" s="259"/>
      <c r="T1145" s="260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61" t="s">
        <v>180</v>
      </c>
      <c r="AU1145" s="261" t="s">
        <v>85</v>
      </c>
      <c r="AV1145" s="14" t="s">
        <v>85</v>
      </c>
      <c r="AW1145" s="14" t="s">
        <v>33</v>
      </c>
      <c r="AX1145" s="14" t="s">
        <v>76</v>
      </c>
      <c r="AY1145" s="261" t="s">
        <v>172</v>
      </c>
    </row>
    <row r="1146" s="13" customFormat="1">
      <c r="A1146" s="13"/>
      <c r="B1146" s="240"/>
      <c r="C1146" s="241"/>
      <c r="D1146" s="242" t="s">
        <v>180</v>
      </c>
      <c r="E1146" s="243" t="s">
        <v>1</v>
      </c>
      <c r="F1146" s="244" t="s">
        <v>516</v>
      </c>
      <c r="G1146" s="241"/>
      <c r="H1146" s="243" t="s">
        <v>1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50" t="s">
        <v>180</v>
      </c>
      <c r="AU1146" s="250" t="s">
        <v>85</v>
      </c>
      <c r="AV1146" s="13" t="s">
        <v>83</v>
      </c>
      <c r="AW1146" s="13" t="s">
        <v>33</v>
      </c>
      <c r="AX1146" s="13" t="s">
        <v>76</v>
      </c>
      <c r="AY1146" s="250" t="s">
        <v>172</v>
      </c>
    </row>
    <row r="1147" s="13" customFormat="1">
      <c r="A1147" s="13"/>
      <c r="B1147" s="240"/>
      <c r="C1147" s="241"/>
      <c r="D1147" s="242" t="s">
        <v>180</v>
      </c>
      <c r="E1147" s="243" t="s">
        <v>1</v>
      </c>
      <c r="F1147" s="244" t="s">
        <v>796</v>
      </c>
      <c r="G1147" s="241"/>
      <c r="H1147" s="243" t="s">
        <v>1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50" t="s">
        <v>180</v>
      </c>
      <c r="AU1147" s="250" t="s">
        <v>85</v>
      </c>
      <c r="AV1147" s="13" t="s">
        <v>83</v>
      </c>
      <c r="AW1147" s="13" t="s">
        <v>33</v>
      </c>
      <c r="AX1147" s="13" t="s">
        <v>76</v>
      </c>
      <c r="AY1147" s="250" t="s">
        <v>172</v>
      </c>
    </row>
    <row r="1148" s="14" customFormat="1">
      <c r="A1148" s="14"/>
      <c r="B1148" s="251"/>
      <c r="C1148" s="252"/>
      <c r="D1148" s="242" t="s">
        <v>180</v>
      </c>
      <c r="E1148" s="253" t="s">
        <v>1</v>
      </c>
      <c r="F1148" s="254" t="s">
        <v>851</v>
      </c>
      <c r="G1148" s="252"/>
      <c r="H1148" s="255">
        <v>11.452</v>
      </c>
      <c r="I1148" s="256"/>
      <c r="J1148" s="252"/>
      <c r="K1148" s="252"/>
      <c r="L1148" s="257"/>
      <c r="M1148" s="258"/>
      <c r="N1148" s="259"/>
      <c r="O1148" s="259"/>
      <c r="P1148" s="259"/>
      <c r="Q1148" s="259"/>
      <c r="R1148" s="259"/>
      <c r="S1148" s="259"/>
      <c r="T1148" s="260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61" t="s">
        <v>180</v>
      </c>
      <c r="AU1148" s="261" t="s">
        <v>85</v>
      </c>
      <c r="AV1148" s="14" t="s">
        <v>85</v>
      </c>
      <c r="AW1148" s="14" t="s">
        <v>33</v>
      </c>
      <c r="AX1148" s="14" t="s">
        <v>76</v>
      </c>
      <c r="AY1148" s="261" t="s">
        <v>172</v>
      </c>
    </row>
    <row r="1149" s="14" customFormat="1">
      <c r="A1149" s="14"/>
      <c r="B1149" s="251"/>
      <c r="C1149" s="252"/>
      <c r="D1149" s="242" t="s">
        <v>180</v>
      </c>
      <c r="E1149" s="253" t="s">
        <v>1</v>
      </c>
      <c r="F1149" s="254" t="s">
        <v>847</v>
      </c>
      <c r="G1149" s="252"/>
      <c r="H1149" s="255">
        <v>-1.3999999999999999</v>
      </c>
      <c r="I1149" s="256"/>
      <c r="J1149" s="252"/>
      <c r="K1149" s="252"/>
      <c r="L1149" s="257"/>
      <c r="M1149" s="258"/>
      <c r="N1149" s="259"/>
      <c r="O1149" s="259"/>
      <c r="P1149" s="259"/>
      <c r="Q1149" s="259"/>
      <c r="R1149" s="259"/>
      <c r="S1149" s="259"/>
      <c r="T1149" s="260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61" t="s">
        <v>180</v>
      </c>
      <c r="AU1149" s="261" t="s">
        <v>85</v>
      </c>
      <c r="AV1149" s="14" t="s">
        <v>85</v>
      </c>
      <c r="AW1149" s="14" t="s">
        <v>33</v>
      </c>
      <c r="AX1149" s="14" t="s">
        <v>76</v>
      </c>
      <c r="AY1149" s="261" t="s">
        <v>172</v>
      </c>
    </row>
    <row r="1150" s="13" customFormat="1">
      <c r="A1150" s="13"/>
      <c r="B1150" s="240"/>
      <c r="C1150" s="241"/>
      <c r="D1150" s="242" t="s">
        <v>180</v>
      </c>
      <c r="E1150" s="243" t="s">
        <v>1</v>
      </c>
      <c r="F1150" s="244" t="s">
        <v>509</v>
      </c>
      <c r="G1150" s="241"/>
      <c r="H1150" s="243" t="s">
        <v>1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50" t="s">
        <v>180</v>
      </c>
      <c r="AU1150" s="250" t="s">
        <v>85</v>
      </c>
      <c r="AV1150" s="13" t="s">
        <v>83</v>
      </c>
      <c r="AW1150" s="13" t="s">
        <v>33</v>
      </c>
      <c r="AX1150" s="13" t="s">
        <v>76</v>
      </c>
      <c r="AY1150" s="250" t="s">
        <v>172</v>
      </c>
    </row>
    <row r="1151" s="14" customFormat="1">
      <c r="A1151" s="14"/>
      <c r="B1151" s="251"/>
      <c r="C1151" s="252"/>
      <c r="D1151" s="242" t="s">
        <v>180</v>
      </c>
      <c r="E1151" s="253" t="s">
        <v>1</v>
      </c>
      <c r="F1151" s="254" t="s">
        <v>1280</v>
      </c>
      <c r="G1151" s="252"/>
      <c r="H1151" s="255">
        <v>3.952</v>
      </c>
      <c r="I1151" s="256"/>
      <c r="J1151" s="252"/>
      <c r="K1151" s="252"/>
      <c r="L1151" s="257"/>
      <c r="M1151" s="258"/>
      <c r="N1151" s="259"/>
      <c r="O1151" s="259"/>
      <c r="P1151" s="259"/>
      <c r="Q1151" s="259"/>
      <c r="R1151" s="259"/>
      <c r="S1151" s="259"/>
      <c r="T1151" s="260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61" t="s">
        <v>180</v>
      </c>
      <c r="AU1151" s="261" t="s">
        <v>85</v>
      </c>
      <c r="AV1151" s="14" t="s">
        <v>85</v>
      </c>
      <c r="AW1151" s="14" t="s">
        <v>33</v>
      </c>
      <c r="AX1151" s="14" t="s">
        <v>76</v>
      </c>
      <c r="AY1151" s="261" t="s">
        <v>172</v>
      </c>
    </row>
    <row r="1152" s="14" customFormat="1">
      <c r="A1152" s="14"/>
      <c r="B1152" s="251"/>
      <c r="C1152" s="252"/>
      <c r="D1152" s="242" t="s">
        <v>180</v>
      </c>
      <c r="E1152" s="253" t="s">
        <v>1</v>
      </c>
      <c r="F1152" s="254" t="s">
        <v>847</v>
      </c>
      <c r="G1152" s="252"/>
      <c r="H1152" s="255">
        <v>-1.3999999999999999</v>
      </c>
      <c r="I1152" s="256"/>
      <c r="J1152" s="252"/>
      <c r="K1152" s="252"/>
      <c r="L1152" s="257"/>
      <c r="M1152" s="258"/>
      <c r="N1152" s="259"/>
      <c r="O1152" s="259"/>
      <c r="P1152" s="259"/>
      <c r="Q1152" s="259"/>
      <c r="R1152" s="259"/>
      <c r="S1152" s="259"/>
      <c r="T1152" s="260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61" t="s">
        <v>180</v>
      </c>
      <c r="AU1152" s="261" t="s">
        <v>85</v>
      </c>
      <c r="AV1152" s="14" t="s">
        <v>85</v>
      </c>
      <c r="AW1152" s="14" t="s">
        <v>33</v>
      </c>
      <c r="AX1152" s="14" t="s">
        <v>76</v>
      </c>
      <c r="AY1152" s="261" t="s">
        <v>172</v>
      </c>
    </row>
    <row r="1153" s="13" customFormat="1">
      <c r="A1153" s="13"/>
      <c r="B1153" s="240"/>
      <c r="C1153" s="241"/>
      <c r="D1153" s="242" t="s">
        <v>180</v>
      </c>
      <c r="E1153" s="243" t="s">
        <v>1</v>
      </c>
      <c r="F1153" s="244" t="s">
        <v>814</v>
      </c>
      <c r="G1153" s="241"/>
      <c r="H1153" s="243" t="s">
        <v>1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50" t="s">
        <v>180</v>
      </c>
      <c r="AU1153" s="250" t="s">
        <v>85</v>
      </c>
      <c r="AV1153" s="13" t="s">
        <v>83</v>
      </c>
      <c r="AW1153" s="13" t="s">
        <v>33</v>
      </c>
      <c r="AX1153" s="13" t="s">
        <v>76</v>
      </c>
      <c r="AY1153" s="250" t="s">
        <v>172</v>
      </c>
    </row>
    <row r="1154" s="13" customFormat="1">
      <c r="A1154" s="13"/>
      <c r="B1154" s="240"/>
      <c r="C1154" s="241"/>
      <c r="D1154" s="242" t="s">
        <v>180</v>
      </c>
      <c r="E1154" s="243" t="s">
        <v>1</v>
      </c>
      <c r="F1154" s="244" t="s">
        <v>796</v>
      </c>
      <c r="G1154" s="241"/>
      <c r="H1154" s="243" t="s">
        <v>1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50" t="s">
        <v>180</v>
      </c>
      <c r="AU1154" s="250" t="s">
        <v>85</v>
      </c>
      <c r="AV1154" s="13" t="s">
        <v>83</v>
      </c>
      <c r="AW1154" s="13" t="s">
        <v>33</v>
      </c>
      <c r="AX1154" s="13" t="s">
        <v>76</v>
      </c>
      <c r="AY1154" s="250" t="s">
        <v>172</v>
      </c>
    </row>
    <row r="1155" s="14" customFormat="1">
      <c r="A1155" s="14"/>
      <c r="B1155" s="251"/>
      <c r="C1155" s="252"/>
      <c r="D1155" s="242" t="s">
        <v>180</v>
      </c>
      <c r="E1155" s="253" t="s">
        <v>1</v>
      </c>
      <c r="F1155" s="254" t="s">
        <v>852</v>
      </c>
      <c r="G1155" s="252"/>
      <c r="H1155" s="255">
        <v>2.1600000000000001</v>
      </c>
      <c r="I1155" s="256"/>
      <c r="J1155" s="252"/>
      <c r="K1155" s="252"/>
      <c r="L1155" s="257"/>
      <c r="M1155" s="258"/>
      <c r="N1155" s="259"/>
      <c r="O1155" s="259"/>
      <c r="P1155" s="259"/>
      <c r="Q1155" s="259"/>
      <c r="R1155" s="259"/>
      <c r="S1155" s="259"/>
      <c r="T1155" s="260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61" t="s">
        <v>180</v>
      </c>
      <c r="AU1155" s="261" t="s">
        <v>85</v>
      </c>
      <c r="AV1155" s="14" t="s">
        <v>85</v>
      </c>
      <c r="AW1155" s="14" t="s">
        <v>33</v>
      </c>
      <c r="AX1155" s="14" t="s">
        <v>76</v>
      </c>
      <c r="AY1155" s="261" t="s">
        <v>172</v>
      </c>
    </row>
    <row r="1156" s="15" customFormat="1">
      <c r="A1156" s="15"/>
      <c r="B1156" s="262"/>
      <c r="C1156" s="263"/>
      <c r="D1156" s="242" t="s">
        <v>180</v>
      </c>
      <c r="E1156" s="264" t="s">
        <v>1</v>
      </c>
      <c r="F1156" s="265" t="s">
        <v>185</v>
      </c>
      <c r="G1156" s="263"/>
      <c r="H1156" s="266">
        <v>86.293000000000006</v>
      </c>
      <c r="I1156" s="267"/>
      <c r="J1156" s="263"/>
      <c r="K1156" s="263"/>
      <c r="L1156" s="268"/>
      <c r="M1156" s="269"/>
      <c r="N1156" s="270"/>
      <c r="O1156" s="270"/>
      <c r="P1156" s="270"/>
      <c r="Q1156" s="270"/>
      <c r="R1156" s="270"/>
      <c r="S1156" s="270"/>
      <c r="T1156" s="271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T1156" s="272" t="s">
        <v>180</v>
      </c>
      <c r="AU1156" s="272" t="s">
        <v>85</v>
      </c>
      <c r="AV1156" s="15" t="s">
        <v>106</v>
      </c>
      <c r="AW1156" s="15" t="s">
        <v>33</v>
      </c>
      <c r="AX1156" s="15" t="s">
        <v>83</v>
      </c>
      <c r="AY1156" s="272" t="s">
        <v>172</v>
      </c>
    </row>
    <row r="1157" s="2" customFormat="1" ht="14.4" customHeight="1">
      <c r="A1157" s="39"/>
      <c r="B1157" s="40"/>
      <c r="C1157" s="284" t="s">
        <v>1281</v>
      </c>
      <c r="D1157" s="284" t="s">
        <v>259</v>
      </c>
      <c r="E1157" s="285" t="s">
        <v>1282</v>
      </c>
      <c r="F1157" s="286" t="s">
        <v>1283</v>
      </c>
      <c r="G1157" s="287" t="s">
        <v>177</v>
      </c>
      <c r="H1157" s="288">
        <v>99.236999999999995</v>
      </c>
      <c r="I1157" s="289"/>
      <c r="J1157" s="290">
        <f>ROUND(I1157*H1157,2)</f>
        <v>0</v>
      </c>
      <c r="K1157" s="286" t="s">
        <v>1</v>
      </c>
      <c r="L1157" s="291"/>
      <c r="M1157" s="292" t="s">
        <v>1</v>
      </c>
      <c r="N1157" s="293" t="s">
        <v>41</v>
      </c>
      <c r="O1157" s="92"/>
      <c r="P1157" s="236">
        <f>O1157*H1157</f>
        <v>0</v>
      </c>
      <c r="Q1157" s="236">
        <v>0.0126</v>
      </c>
      <c r="R1157" s="236">
        <f>Q1157*H1157</f>
        <v>1.2503861999999999</v>
      </c>
      <c r="S1157" s="236">
        <v>0</v>
      </c>
      <c r="T1157" s="237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38" t="s">
        <v>358</v>
      </c>
      <c r="AT1157" s="238" t="s">
        <v>259</v>
      </c>
      <c r="AU1157" s="238" t="s">
        <v>85</v>
      </c>
      <c r="AY1157" s="18" t="s">
        <v>172</v>
      </c>
      <c r="BE1157" s="239">
        <f>IF(N1157="základní",J1157,0)</f>
        <v>0</v>
      </c>
      <c r="BF1157" s="239">
        <f>IF(N1157="snížená",J1157,0)</f>
        <v>0</v>
      </c>
      <c r="BG1157" s="239">
        <f>IF(N1157="zákl. přenesená",J1157,0)</f>
        <v>0</v>
      </c>
      <c r="BH1157" s="239">
        <f>IF(N1157="sníž. přenesená",J1157,0)</f>
        <v>0</v>
      </c>
      <c r="BI1157" s="239">
        <f>IF(N1157="nulová",J1157,0)</f>
        <v>0</v>
      </c>
      <c r="BJ1157" s="18" t="s">
        <v>83</v>
      </c>
      <c r="BK1157" s="239">
        <f>ROUND(I1157*H1157,2)</f>
        <v>0</v>
      </c>
      <c r="BL1157" s="18" t="s">
        <v>265</v>
      </c>
      <c r="BM1157" s="238" t="s">
        <v>1284</v>
      </c>
    </row>
    <row r="1158" s="14" customFormat="1">
      <c r="A1158" s="14"/>
      <c r="B1158" s="251"/>
      <c r="C1158" s="252"/>
      <c r="D1158" s="242" t="s">
        <v>180</v>
      </c>
      <c r="E1158" s="253" t="s">
        <v>1</v>
      </c>
      <c r="F1158" s="254" t="s">
        <v>1285</v>
      </c>
      <c r="G1158" s="252"/>
      <c r="H1158" s="255">
        <v>99.236999999999995</v>
      </c>
      <c r="I1158" s="256"/>
      <c r="J1158" s="252"/>
      <c r="K1158" s="252"/>
      <c r="L1158" s="257"/>
      <c r="M1158" s="258"/>
      <c r="N1158" s="259"/>
      <c r="O1158" s="259"/>
      <c r="P1158" s="259"/>
      <c r="Q1158" s="259"/>
      <c r="R1158" s="259"/>
      <c r="S1158" s="259"/>
      <c r="T1158" s="260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61" t="s">
        <v>180</v>
      </c>
      <c r="AU1158" s="261" t="s">
        <v>85</v>
      </c>
      <c r="AV1158" s="14" t="s">
        <v>85</v>
      </c>
      <c r="AW1158" s="14" t="s">
        <v>33</v>
      </c>
      <c r="AX1158" s="14" t="s">
        <v>83</v>
      </c>
      <c r="AY1158" s="261" t="s">
        <v>172</v>
      </c>
    </row>
    <row r="1159" s="2" customFormat="1" ht="24.15" customHeight="1">
      <c r="A1159" s="39"/>
      <c r="B1159" s="40"/>
      <c r="C1159" s="227" t="s">
        <v>1286</v>
      </c>
      <c r="D1159" s="227" t="s">
        <v>174</v>
      </c>
      <c r="E1159" s="228" t="s">
        <v>1287</v>
      </c>
      <c r="F1159" s="229" t="s">
        <v>1288</v>
      </c>
      <c r="G1159" s="230" t="s">
        <v>177</v>
      </c>
      <c r="H1159" s="231">
        <v>86.293000000000006</v>
      </c>
      <c r="I1159" s="232"/>
      <c r="J1159" s="233">
        <f>ROUND(I1159*H1159,2)</f>
        <v>0</v>
      </c>
      <c r="K1159" s="229" t="s">
        <v>178</v>
      </c>
      <c r="L1159" s="45"/>
      <c r="M1159" s="234" t="s">
        <v>1</v>
      </c>
      <c r="N1159" s="235" t="s">
        <v>41</v>
      </c>
      <c r="O1159" s="92"/>
      <c r="P1159" s="236">
        <f>O1159*H1159</f>
        <v>0</v>
      </c>
      <c r="Q1159" s="236">
        <v>0</v>
      </c>
      <c r="R1159" s="236">
        <f>Q1159*H1159</f>
        <v>0</v>
      </c>
      <c r="S1159" s="236">
        <v>0</v>
      </c>
      <c r="T1159" s="237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38" t="s">
        <v>265</v>
      </c>
      <c r="AT1159" s="238" t="s">
        <v>174</v>
      </c>
      <c r="AU1159" s="238" t="s">
        <v>85</v>
      </c>
      <c r="AY1159" s="18" t="s">
        <v>172</v>
      </c>
      <c r="BE1159" s="239">
        <f>IF(N1159="základní",J1159,0)</f>
        <v>0</v>
      </c>
      <c r="BF1159" s="239">
        <f>IF(N1159="snížená",J1159,0)</f>
        <v>0</v>
      </c>
      <c r="BG1159" s="239">
        <f>IF(N1159="zákl. přenesená",J1159,0)</f>
        <v>0</v>
      </c>
      <c r="BH1159" s="239">
        <f>IF(N1159="sníž. přenesená",J1159,0)</f>
        <v>0</v>
      </c>
      <c r="BI1159" s="239">
        <f>IF(N1159="nulová",J1159,0)</f>
        <v>0</v>
      </c>
      <c r="BJ1159" s="18" t="s">
        <v>83</v>
      </c>
      <c r="BK1159" s="239">
        <f>ROUND(I1159*H1159,2)</f>
        <v>0</v>
      </c>
      <c r="BL1159" s="18" t="s">
        <v>265</v>
      </c>
      <c r="BM1159" s="238" t="s">
        <v>1289</v>
      </c>
    </row>
    <row r="1160" s="14" customFormat="1">
      <c r="A1160" s="14"/>
      <c r="B1160" s="251"/>
      <c r="C1160" s="252"/>
      <c r="D1160" s="242" t="s">
        <v>180</v>
      </c>
      <c r="E1160" s="253" t="s">
        <v>1</v>
      </c>
      <c r="F1160" s="254" t="s">
        <v>536</v>
      </c>
      <c r="G1160" s="252"/>
      <c r="H1160" s="255">
        <v>86.293000000000006</v>
      </c>
      <c r="I1160" s="256"/>
      <c r="J1160" s="252"/>
      <c r="K1160" s="252"/>
      <c r="L1160" s="257"/>
      <c r="M1160" s="258"/>
      <c r="N1160" s="259"/>
      <c r="O1160" s="259"/>
      <c r="P1160" s="259"/>
      <c r="Q1160" s="259"/>
      <c r="R1160" s="259"/>
      <c r="S1160" s="259"/>
      <c r="T1160" s="260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61" t="s">
        <v>180</v>
      </c>
      <c r="AU1160" s="261" t="s">
        <v>85</v>
      </c>
      <c r="AV1160" s="14" t="s">
        <v>85</v>
      </c>
      <c r="AW1160" s="14" t="s">
        <v>33</v>
      </c>
      <c r="AX1160" s="14" t="s">
        <v>83</v>
      </c>
      <c r="AY1160" s="261" t="s">
        <v>172</v>
      </c>
    </row>
    <row r="1161" s="2" customFormat="1" ht="24.15" customHeight="1">
      <c r="A1161" s="39"/>
      <c r="B1161" s="40"/>
      <c r="C1161" s="227" t="s">
        <v>1290</v>
      </c>
      <c r="D1161" s="227" t="s">
        <v>174</v>
      </c>
      <c r="E1161" s="228" t="s">
        <v>1291</v>
      </c>
      <c r="F1161" s="229" t="s">
        <v>1292</v>
      </c>
      <c r="G1161" s="230" t="s">
        <v>177</v>
      </c>
      <c r="H1161" s="231">
        <v>86.293000000000006</v>
      </c>
      <c r="I1161" s="232"/>
      <c r="J1161" s="233">
        <f>ROUND(I1161*H1161,2)</f>
        <v>0</v>
      </c>
      <c r="K1161" s="229" t="s">
        <v>178</v>
      </c>
      <c r="L1161" s="45"/>
      <c r="M1161" s="234" t="s">
        <v>1</v>
      </c>
      <c r="N1161" s="235" t="s">
        <v>41</v>
      </c>
      <c r="O1161" s="92"/>
      <c r="P1161" s="236">
        <f>O1161*H1161</f>
        <v>0</v>
      </c>
      <c r="Q1161" s="236">
        <v>0.00093000000000000005</v>
      </c>
      <c r="R1161" s="236">
        <f>Q1161*H1161</f>
        <v>0.08025249000000001</v>
      </c>
      <c r="S1161" s="236">
        <v>0</v>
      </c>
      <c r="T1161" s="237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38" t="s">
        <v>265</v>
      </c>
      <c r="AT1161" s="238" t="s">
        <v>174</v>
      </c>
      <c r="AU1161" s="238" t="s">
        <v>85</v>
      </c>
      <c r="AY1161" s="18" t="s">
        <v>172</v>
      </c>
      <c r="BE1161" s="239">
        <f>IF(N1161="základní",J1161,0)</f>
        <v>0</v>
      </c>
      <c r="BF1161" s="239">
        <f>IF(N1161="snížená",J1161,0)</f>
        <v>0</v>
      </c>
      <c r="BG1161" s="239">
        <f>IF(N1161="zákl. přenesená",J1161,0)</f>
        <v>0</v>
      </c>
      <c r="BH1161" s="239">
        <f>IF(N1161="sníž. přenesená",J1161,0)</f>
        <v>0</v>
      </c>
      <c r="BI1161" s="239">
        <f>IF(N1161="nulová",J1161,0)</f>
        <v>0</v>
      </c>
      <c r="BJ1161" s="18" t="s">
        <v>83</v>
      </c>
      <c r="BK1161" s="239">
        <f>ROUND(I1161*H1161,2)</f>
        <v>0</v>
      </c>
      <c r="BL1161" s="18" t="s">
        <v>265</v>
      </c>
      <c r="BM1161" s="238" t="s">
        <v>1293</v>
      </c>
    </row>
    <row r="1162" s="14" customFormat="1">
      <c r="A1162" s="14"/>
      <c r="B1162" s="251"/>
      <c r="C1162" s="252"/>
      <c r="D1162" s="242" t="s">
        <v>180</v>
      </c>
      <c r="E1162" s="253" t="s">
        <v>1</v>
      </c>
      <c r="F1162" s="254" t="s">
        <v>536</v>
      </c>
      <c r="G1162" s="252"/>
      <c r="H1162" s="255">
        <v>86.293000000000006</v>
      </c>
      <c r="I1162" s="256"/>
      <c r="J1162" s="252"/>
      <c r="K1162" s="252"/>
      <c r="L1162" s="257"/>
      <c r="M1162" s="258"/>
      <c r="N1162" s="259"/>
      <c r="O1162" s="259"/>
      <c r="P1162" s="259"/>
      <c r="Q1162" s="259"/>
      <c r="R1162" s="259"/>
      <c r="S1162" s="259"/>
      <c r="T1162" s="260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61" t="s">
        <v>180</v>
      </c>
      <c r="AU1162" s="261" t="s">
        <v>85</v>
      </c>
      <c r="AV1162" s="14" t="s">
        <v>85</v>
      </c>
      <c r="AW1162" s="14" t="s">
        <v>33</v>
      </c>
      <c r="AX1162" s="14" t="s">
        <v>83</v>
      </c>
      <c r="AY1162" s="261" t="s">
        <v>172</v>
      </c>
    </row>
    <row r="1163" s="2" customFormat="1" ht="24.15" customHeight="1">
      <c r="A1163" s="39"/>
      <c r="B1163" s="40"/>
      <c r="C1163" s="227" t="s">
        <v>1294</v>
      </c>
      <c r="D1163" s="227" t="s">
        <v>174</v>
      </c>
      <c r="E1163" s="228" t="s">
        <v>1295</v>
      </c>
      <c r="F1163" s="229" t="s">
        <v>1296</v>
      </c>
      <c r="G1163" s="230" t="s">
        <v>291</v>
      </c>
      <c r="H1163" s="231">
        <v>94.159999999999997</v>
      </c>
      <c r="I1163" s="232"/>
      <c r="J1163" s="233">
        <f>ROUND(I1163*H1163,2)</f>
        <v>0</v>
      </c>
      <c r="K1163" s="229" t="s">
        <v>178</v>
      </c>
      <c r="L1163" s="45"/>
      <c r="M1163" s="234" t="s">
        <v>1</v>
      </c>
      <c r="N1163" s="235" t="s">
        <v>41</v>
      </c>
      <c r="O1163" s="92"/>
      <c r="P1163" s="236">
        <f>O1163*H1163</f>
        <v>0</v>
      </c>
      <c r="Q1163" s="236">
        <v>0.00055000000000000003</v>
      </c>
      <c r="R1163" s="236">
        <f>Q1163*H1163</f>
        <v>0.051788000000000001</v>
      </c>
      <c r="S1163" s="236">
        <v>0</v>
      </c>
      <c r="T1163" s="237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38" t="s">
        <v>265</v>
      </c>
      <c r="AT1163" s="238" t="s">
        <v>174</v>
      </c>
      <c r="AU1163" s="238" t="s">
        <v>85</v>
      </c>
      <c r="AY1163" s="18" t="s">
        <v>172</v>
      </c>
      <c r="BE1163" s="239">
        <f>IF(N1163="základní",J1163,0)</f>
        <v>0</v>
      </c>
      <c r="BF1163" s="239">
        <f>IF(N1163="snížená",J1163,0)</f>
        <v>0</v>
      </c>
      <c r="BG1163" s="239">
        <f>IF(N1163="zákl. přenesená",J1163,0)</f>
        <v>0</v>
      </c>
      <c r="BH1163" s="239">
        <f>IF(N1163="sníž. přenesená",J1163,0)</f>
        <v>0</v>
      </c>
      <c r="BI1163" s="239">
        <f>IF(N1163="nulová",J1163,0)</f>
        <v>0</v>
      </c>
      <c r="BJ1163" s="18" t="s">
        <v>83</v>
      </c>
      <c r="BK1163" s="239">
        <f>ROUND(I1163*H1163,2)</f>
        <v>0</v>
      </c>
      <c r="BL1163" s="18" t="s">
        <v>265</v>
      </c>
      <c r="BM1163" s="238" t="s">
        <v>1297</v>
      </c>
    </row>
    <row r="1164" s="13" customFormat="1">
      <c r="A1164" s="13"/>
      <c r="B1164" s="240"/>
      <c r="C1164" s="241"/>
      <c r="D1164" s="242" t="s">
        <v>180</v>
      </c>
      <c r="E1164" s="243" t="s">
        <v>1</v>
      </c>
      <c r="F1164" s="244" t="s">
        <v>1224</v>
      </c>
      <c r="G1164" s="241"/>
      <c r="H1164" s="243" t="s">
        <v>1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50" t="s">
        <v>180</v>
      </c>
      <c r="AU1164" s="250" t="s">
        <v>85</v>
      </c>
      <c r="AV1164" s="13" t="s">
        <v>83</v>
      </c>
      <c r="AW1164" s="13" t="s">
        <v>33</v>
      </c>
      <c r="AX1164" s="13" t="s">
        <v>76</v>
      </c>
      <c r="AY1164" s="250" t="s">
        <v>172</v>
      </c>
    </row>
    <row r="1165" s="13" customFormat="1">
      <c r="A1165" s="13"/>
      <c r="B1165" s="240"/>
      <c r="C1165" s="241"/>
      <c r="D1165" s="242" t="s">
        <v>180</v>
      </c>
      <c r="E1165" s="243" t="s">
        <v>1</v>
      </c>
      <c r="F1165" s="244" t="s">
        <v>335</v>
      </c>
      <c r="G1165" s="241"/>
      <c r="H1165" s="243" t="s">
        <v>1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50" t="s">
        <v>180</v>
      </c>
      <c r="AU1165" s="250" t="s">
        <v>85</v>
      </c>
      <c r="AV1165" s="13" t="s">
        <v>83</v>
      </c>
      <c r="AW1165" s="13" t="s">
        <v>33</v>
      </c>
      <c r="AX1165" s="13" t="s">
        <v>76</v>
      </c>
      <c r="AY1165" s="250" t="s">
        <v>172</v>
      </c>
    </row>
    <row r="1166" s="14" customFormat="1">
      <c r="A1166" s="14"/>
      <c r="B1166" s="251"/>
      <c r="C1166" s="252"/>
      <c r="D1166" s="242" t="s">
        <v>180</v>
      </c>
      <c r="E1166" s="253" t="s">
        <v>1</v>
      </c>
      <c r="F1166" s="254" t="s">
        <v>1298</v>
      </c>
      <c r="G1166" s="252"/>
      <c r="H1166" s="255">
        <v>42.560000000000002</v>
      </c>
      <c r="I1166" s="256"/>
      <c r="J1166" s="252"/>
      <c r="K1166" s="252"/>
      <c r="L1166" s="257"/>
      <c r="M1166" s="258"/>
      <c r="N1166" s="259"/>
      <c r="O1166" s="259"/>
      <c r="P1166" s="259"/>
      <c r="Q1166" s="259"/>
      <c r="R1166" s="259"/>
      <c r="S1166" s="259"/>
      <c r="T1166" s="260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61" t="s">
        <v>180</v>
      </c>
      <c r="AU1166" s="261" t="s">
        <v>85</v>
      </c>
      <c r="AV1166" s="14" t="s">
        <v>85</v>
      </c>
      <c r="AW1166" s="14" t="s">
        <v>33</v>
      </c>
      <c r="AX1166" s="14" t="s">
        <v>76</v>
      </c>
      <c r="AY1166" s="261" t="s">
        <v>172</v>
      </c>
    </row>
    <row r="1167" s="13" customFormat="1">
      <c r="A1167" s="13"/>
      <c r="B1167" s="240"/>
      <c r="C1167" s="241"/>
      <c r="D1167" s="242" t="s">
        <v>180</v>
      </c>
      <c r="E1167" s="243" t="s">
        <v>1</v>
      </c>
      <c r="F1167" s="244" t="s">
        <v>341</v>
      </c>
      <c r="G1167" s="241"/>
      <c r="H1167" s="243" t="s">
        <v>1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50" t="s">
        <v>180</v>
      </c>
      <c r="AU1167" s="250" t="s">
        <v>85</v>
      </c>
      <c r="AV1167" s="13" t="s">
        <v>83</v>
      </c>
      <c r="AW1167" s="13" t="s">
        <v>33</v>
      </c>
      <c r="AX1167" s="13" t="s">
        <v>76</v>
      </c>
      <c r="AY1167" s="250" t="s">
        <v>172</v>
      </c>
    </row>
    <row r="1168" s="14" customFormat="1">
      <c r="A1168" s="14"/>
      <c r="B1168" s="251"/>
      <c r="C1168" s="252"/>
      <c r="D1168" s="242" t="s">
        <v>180</v>
      </c>
      <c r="E1168" s="253" t="s">
        <v>1</v>
      </c>
      <c r="F1168" s="254" t="s">
        <v>1299</v>
      </c>
      <c r="G1168" s="252"/>
      <c r="H1168" s="255">
        <v>51.600000000000001</v>
      </c>
      <c r="I1168" s="256"/>
      <c r="J1168" s="252"/>
      <c r="K1168" s="252"/>
      <c r="L1168" s="257"/>
      <c r="M1168" s="258"/>
      <c r="N1168" s="259"/>
      <c r="O1168" s="259"/>
      <c r="P1168" s="259"/>
      <c r="Q1168" s="259"/>
      <c r="R1168" s="259"/>
      <c r="S1168" s="259"/>
      <c r="T1168" s="260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61" t="s">
        <v>180</v>
      </c>
      <c r="AU1168" s="261" t="s">
        <v>85</v>
      </c>
      <c r="AV1168" s="14" t="s">
        <v>85</v>
      </c>
      <c r="AW1168" s="14" t="s">
        <v>33</v>
      </c>
      <c r="AX1168" s="14" t="s">
        <v>76</v>
      </c>
      <c r="AY1168" s="261" t="s">
        <v>172</v>
      </c>
    </row>
    <row r="1169" s="15" customFormat="1">
      <c r="A1169" s="15"/>
      <c r="B1169" s="262"/>
      <c r="C1169" s="263"/>
      <c r="D1169" s="242" t="s">
        <v>180</v>
      </c>
      <c r="E1169" s="264" t="s">
        <v>1</v>
      </c>
      <c r="F1169" s="265" t="s">
        <v>185</v>
      </c>
      <c r="G1169" s="263"/>
      <c r="H1169" s="266">
        <v>94.159999999999997</v>
      </c>
      <c r="I1169" s="267"/>
      <c r="J1169" s="263"/>
      <c r="K1169" s="263"/>
      <c r="L1169" s="268"/>
      <c r="M1169" s="269"/>
      <c r="N1169" s="270"/>
      <c r="O1169" s="270"/>
      <c r="P1169" s="270"/>
      <c r="Q1169" s="270"/>
      <c r="R1169" s="270"/>
      <c r="S1169" s="270"/>
      <c r="T1169" s="271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72" t="s">
        <v>180</v>
      </c>
      <c r="AU1169" s="272" t="s">
        <v>85</v>
      </c>
      <c r="AV1169" s="15" t="s">
        <v>106</v>
      </c>
      <c r="AW1169" s="15" t="s">
        <v>33</v>
      </c>
      <c r="AX1169" s="15" t="s">
        <v>83</v>
      </c>
      <c r="AY1169" s="272" t="s">
        <v>172</v>
      </c>
    </row>
    <row r="1170" s="2" customFormat="1" ht="24.15" customHeight="1">
      <c r="A1170" s="39"/>
      <c r="B1170" s="40"/>
      <c r="C1170" s="284" t="s">
        <v>1300</v>
      </c>
      <c r="D1170" s="284" t="s">
        <v>259</v>
      </c>
      <c r="E1170" s="285" t="s">
        <v>1301</v>
      </c>
      <c r="F1170" s="286" t="s">
        <v>1302</v>
      </c>
      <c r="G1170" s="287" t="s">
        <v>301</v>
      </c>
      <c r="H1170" s="288">
        <v>43.314</v>
      </c>
      <c r="I1170" s="289"/>
      <c r="J1170" s="290">
        <f>ROUND(I1170*H1170,2)</f>
        <v>0</v>
      </c>
      <c r="K1170" s="286" t="s">
        <v>1</v>
      </c>
      <c r="L1170" s="291"/>
      <c r="M1170" s="292" t="s">
        <v>1</v>
      </c>
      <c r="N1170" s="293" t="s">
        <v>41</v>
      </c>
      <c r="O1170" s="92"/>
      <c r="P1170" s="236">
        <f>O1170*H1170</f>
        <v>0</v>
      </c>
      <c r="Q1170" s="236">
        <v>0.00080000000000000004</v>
      </c>
      <c r="R1170" s="236">
        <f>Q1170*H1170</f>
        <v>0.0346512</v>
      </c>
      <c r="S1170" s="236">
        <v>0</v>
      </c>
      <c r="T1170" s="237">
        <f>S1170*H1170</f>
        <v>0</v>
      </c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R1170" s="238" t="s">
        <v>358</v>
      </c>
      <c r="AT1170" s="238" t="s">
        <v>259</v>
      </c>
      <c r="AU1170" s="238" t="s">
        <v>85</v>
      </c>
      <c r="AY1170" s="18" t="s">
        <v>172</v>
      </c>
      <c r="BE1170" s="239">
        <f>IF(N1170="základní",J1170,0)</f>
        <v>0</v>
      </c>
      <c r="BF1170" s="239">
        <f>IF(N1170="snížená",J1170,0)</f>
        <v>0</v>
      </c>
      <c r="BG1170" s="239">
        <f>IF(N1170="zákl. přenesená",J1170,0)</f>
        <v>0</v>
      </c>
      <c r="BH1170" s="239">
        <f>IF(N1170="sníž. přenesená",J1170,0)</f>
        <v>0</v>
      </c>
      <c r="BI1170" s="239">
        <f>IF(N1170="nulová",J1170,0)</f>
        <v>0</v>
      </c>
      <c r="BJ1170" s="18" t="s">
        <v>83</v>
      </c>
      <c r="BK1170" s="239">
        <f>ROUND(I1170*H1170,2)</f>
        <v>0</v>
      </c>
      <c r="BL1170" s="18" t="s">
        <v>265</v>
      </c>
      <c r="BM1170" s="238" t="s">
        <v>1303</v>
      </c>
    </row>
    <row r="1171" s="13" customFormat="1">
      <c r="A1171" s="13"/>
      <c r="B1171" s="240"/>
      <c r="C1171" s="241"/>
      <c r="D1171" s="242" t="s">
        <v>180</v>
      </c>
      <c r="E1171" s="243" t="s">
        <v>1</v>
      </c>
      <c r="F1171" s="244" t="s">
        <v>1224</v>
      </c>
      <c r="G1171" s="241"/>
      <c r="H1171" s="243" t="s">
        <v>1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50" t="s">
        <v>180</v>
      </c>
      <c r="AU1171" s="250" t="s">
        <v>85</v>
      </c>
      <c r="AV1171" s="13" t="s">
        <v>83</v>
      </c>
      <c r="AW1171" s="13" t="s">
        <v>33</v>
      </c>
      <c r="AX1171" s="13" t="s">
        <v>76</v>
      </c>
      <c r="AY1171" s="250" t="s">
        <v>172</v>
      </c>
    </row>
    <row r="1172" s="13" customFormat="1">
      <c r="A1172" s="13"/>
      <c r="B1172" s="240"/>
      <c r="C1172" s="241"/>
      <c r="D1172" s="242" t="s">
        <v>180</v>
      </c>
      <c r="E1172" s="243" t="s">
        <v>1</v>
      </c>
      <c r="F1172" s="244" t="s">
        <v>335</v>
      </c>
      <c r="G1172" s="241"/>
      <c r="H1172" s="243" t="s">
        <v>1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50" t="s">
        <v>180</v>
      </c>
      <c r="AU1172" s="250" t="s">
        <v>85</v>
      </c>
      <c r="AV1172" s="13" t="s">
        <v>83</v>
      </c>
      <c r="AW1172" s="13" t="s">
        <v>33</v>
      </c>
      <c r="AX1172" s="13" t="s">
        <v>76</v>
      </c>
      <c r="AY1172" s="250" t="s">
        <v>172</v>
      </c>
    </row>
    <row r="1173" s="14" customFormat="1">
      <c r="A1173" s="14"/>
      <c r="B1173" s="251"/>
      <c r="C1173" s="252"/>
      <c r="D1173" s="242" t="s">
        <v>180</v>
      </c>
      <c r="E1173" s="253" t="s">
        <v>1</v>
      </c>
      <c r="F1173" s="254" t="s">
        <v>1304</v>
      </c>
      <c r="G1173" s="252"/>
      <c r="H1173" s="255">
        <v>19.577999999999999</v>
      </c>
      <c r="I1173" s="256"/>
      <c r="J1173" s="252"/>
      <c r="K1173" s="252"/>
      <c r="L1173" s="257"/>
      <c r="M1173" s="258"/>
      <c r="N1173" s="259"/>
      <c r="O1173" s="259"/>
      <c r="P1173" s="259"/>
      <c r="Q1173" s="259"/>
      <c r="R1173" s="259"/>
      <c r="S1173" s="259"/>
      <c r="T1173" s="260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61" t="s">
        <v>180</v>
      </c>
      <c r="AU1173" s="261" t="s">
        <v>85</v>
      </c>
      <c r="AV1173" s="14" t="s">
        <v>85</v>
      </c>
      <c r="AW1173" s="14" t="s">
        <v>33</v>
      </c>
      <c r="AX1173" s="14" t="s">
        <v>76</v>
      </c>
      <c r="AY1173" s="261" t="s">
        <v>172</v>
      </c>
    </row>
    <row r="1174" s="13" customFormat="1">
      <c r="A1174" s="13"/>
      <c r="B1174" s="240"/>
      <c r="C1174" s="241"/>
      <c r="D1174" s="242" t="s">
        <v>180</v>
      </c>
      <c r="E1174" s="243" t="s">
        <v>1</v>
      </c>
      <c r="F1174" s="244" t="s">
        <v>341</v>
      </c>
      <c r="G1174" s="241"/>
      <c r="H1174" s="243" t="s">
        <v>1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50" t="s">
        <v>180</v>
      </c>
      <c r="AU1174" s="250" t="s">
        <v>85</v>
      </c>
      <c r="AV1174" s="13" t="s">
        <v>83</v>
      </c>
      <c r="AW1174" s="13" t="s">
        <v>33</v>
      </c>
      <c r="AX1174" s="13" t="s">
        <v>76</v>
      </c>
      <c r="AY1174" s="250" t="s">
        <v>172</v>
      </c>
    </row>
    <row r="1175" s="14" customFormat="1">
      <c r="A1175" s="14"/>
      <c r="B1175" s="251"/>
      <c r="C1175" s="252"/>
      <c r="D1175" s="242" t="s">
        <v>180</v>
      </c>
      <c r="E1175" s="253" t="s">
        <v>1</v>
      </c>
      <c r="F1175" s="254" t="s">
        <v>1305</v>
      </c>
      <c r="G1175" s="252"/>
      <c r="H1175" s="255">
        <v>23.736000000000001</v>
      </c>
      <c r="I1175" s="256"/>
      <c r="J1175" s="252"/>
      <c r="K1175" s="252"/>
      <c r="L1175" s="257"/>
      <c r="M1175" s="258"/>
      <c r="N1175" s="259"/>
      <c r="O1175" s="259"/>
      <c r="P1175" s="259"/>
      <c r="Q1175" s="259"/>
      <c r="R1175" s="259"/>
      <c r="S1175" s="259"/>
      <c r="T1175" s="260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61" t="s">
        <v>180</v>
      </c>
      <c r="AU1175" s="261" t="s">
        <v>85</v>
      </c>
      <c r="AV1175" s="14" t="s">
        <v>85</v>
      </c>
      <c r="AW1175" s="14" t="s">
        <v>33</v>
      </c>
      <c r="AX1175" s="14" t="s">
        <v>76</v>
      </c>
      <c r="AY1175" s="261" t="s">
        <v>172</v>
      </c>
    </row>
    <row r="1176" s="15" customFormat="1">
      <c r="A1176" s="15"/>
      <c r="B1176" s="262"/>
      <c r="C1176" s="263"/>
      <c r="D1176" s="242" t="s">
        <v>180</v>
      </c>
      <c r="E1176" s="264" t="s">
        <v>1</v>
      </c>
      <c r="F1176" s="265" t="s">
        <v>185</v>
      </c>
      <c r="G1176" s="263"/>
      <c r="H1176" s="266">
        <v>43.314</v>
      </c>
      <c r="I1176" s="267"/>
      <c r="J1176" s="263"/>
      <c r="K1176" s="263"/>
      <c r="L1176" s="268"/>
      <c r="M1176" s="269"/>
      <c r="N1176" s="270"/>
      <c r="O1176" s="270"/>
      <c r="P1176" s="270"/>
      <c r="Q1176" s="270"/>
      <c r="R1176" s="270"/>
      <c r="S1176" s="270"/>
      <c r="T1176" s="271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T1176" s="272" t="s">
        <v>180</v>
      </c>
      <c r="AU1176" s="272" t="s">
        <v>85</v>
      </c>
      <c r="AV1176" s="15" t="s">
        <v>106</v>
      </c>
      <c r="AW1176" s="15" t="s">
        <v>33</v>
      </c>
      <c r="AX1176" s="15" t="s">
        <v>83</v>
      </c>
      <c r="AY1176" s="272" t="s">
        <v>172</v>
      </c>
    </row>
    <row r="1177" s="2" customFormat="1" ht="24.15" customHeight="1">
      <c r="A1177" s="39"/>
      <c r="B1177" s="40"/>
      <c r="C1177" s="227" t="s">
        <v>1306</v>
      </c>
      <c r="D1177" s="227" t="s">
        <v>174</v>
      </c>
      <c r="E1177" s="228" t="s">
        <v>1307</v>
      </c>
      <c r="F1177" s="229" t="s">
        <v>1308</v>
      </c>
      <c r="G1177" s="230" t="s">
        <v>229</v>
      </c>
      <c r="H1177" s="231">
        <v>1.706</v>
      </c>
      <c r="I1177" s="232"/>
      <c r="J1177" s="233">
        <f>ROUND(I1177*H1177,2)</f>
        <v>0</v>
      </c>
      <c r="K1177" s="229" t="s">
        <v>178</v>
      </c>
      <c r="L1177" s="45"/>
      <c r="M1177" s="234" t="s">
        <v>1</v>
      </c>
      <c r="N1177" s="235" t="s">
        <v>41</v>
      </c>
      <c r="O1177" s="92"/>
      <c r="P1177" s="236">
        <f>O1177*H1177</f>
        <v>0</v>
      </c>
      <c r="Q1177" s="236">
        <v>0</v>
      </c>
      <c r="R1177" s="236">
        <f>Q1177*H1177</f>
        <v>0</v>
      </c>
      <c r="S1177" s="236">
        <v>0</v>
      </c>
      <c r="T1177" s="237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38" t="s">
        <v>265</v>
      </c>
      <c r="AT1177" s="238" t="s">
        <v>174</v>
      </c>
      <c r="AU1177" s="238" t="s">
        <v>85</v>
      </c>
      <c r="AY1177" s="18" t="s">
        <v>172</v>
      </c>
      <c r="BE1177" s="239">
        <f>IF(N1177="základní",J1177,0)</f>
        <v>0</v>
      </c>
      <c r="BF1177" s="239">
        <f>IF(N1177="snížená",J1177,0)</f>
        <v>0</v>
      </c>
      <c r="BG1177" s="239">
        <f>IF(N1177="zákl. přenesená",J1177,0)</f>
        <v>0</v>
      </c>
      <c r="BH1177" s="239">
        <f>IF(N1177="sníž. přenesená",J1177,0)</f>
        <v>0</v>
      </c>
      <c r="BI1177" s="239">
        <f>IF(N1177="nulová",J1177,0)</f>
        <v>0</v>
      </c>
      <c r="BJ1177" s="18" t="s">
        <v>83</v>
      </c>
      <c r="BK1177" s="239">
        <f>ROUND(I1177*H1177,2)</f>
        <v>0</v>
      </c>
      <c r="BL1177" s="18" t="s">
        <v>265</v>
      </c>
      <c r="BM1177" s="238" t="s">
        <v>1309</v>
      </c>
    </row>
    <row r="1178" s="12" customFormat="1" ht="22.8" customHeight="1">
      <c r="A1178" s="12"/>
      <c r="B1178" s="211"/>
      <c r="C1178" s="212"/>
      <c r="D1178" s="213" t="s">
        <v>75</v>
      </c>
      <c r="E1178" s="225" t="s">
        <v>1310</v>
      </c>
      <c r="F1178" s="225" t="s">
        <v>1311</v>
      </c>
      <c r="G1178" s="212"/>
      <c r="H1178" s="212"/>
      <c r="I1178" s="215"/>
      <c r="J1178" s="226">
        <f>BK1178</f>
        <v>0</v>
      </c>
      <c r="K1178" s="212"/>
      <c r="L1178" s="217"/>
      <c r="M1178" s="218"/>
      <c r="N1178" s="219"/>
      <c r="O1178" s="219"/>
      <c r="P1178" s="220">
        <f>SUM(P1179:P1184)</f>
        <v>0</v>
      </c>
      <c r="Q1178" s="219"/>
      <c r="R1178" s="220">
        <f>SUM(R1179:R1184)</f>
        <v>0.019545750000000001</v>
      </c>
      <c r="S1178" s="219"/>
      <c r="T1178" s="221">
        <f>SUM(T1179:T1184)</f>
        <v>0</v>
      </c>
      <c r="U1178" s="12"/>
      <c r="V1178" s="12"/>
      <c r="W1178" s="12"/>
      <c r="X1178" s="12"/>
      <c r="Y1178" s="12"/>
      <c r="Z1178" s="12"/>
      <c r="AA1178" s="12"/>
      <c r="AB1178" s="12"/>
      <c r="AC1178" s="12"/>
      <c r="AD1178" s="12"/>
      <c r="AE1178" s="12"/>
      <c r="AR1178" s="222" t="s">
        <v>85</v>
      </c>
      <c r="AT1178" s="223" t="s">
        <v>75</v>
      </c>
      <c r="AU1178" s="223" t="s">
        <v>83</v>
      </c>
      <c r="AY1178" s="222" t="s">
        <v>172</v>
      </c>
      <c r="BK1178" s="224">
        <f>SUM(BK1179:BK1184)</f>
        <v>0</v>
      </c>
    </row>
    <row r="1179" s="2" customFormat="1" ht="24.15" customHeight="1">
      <c r="A1179" s="39"/>
      <c r="B1179" s="40"/>
      <c r="C1179" s="227" t="s">
        <v>1312</v>
      </c>
      <c r="D1179" s="227" t="s">
        <v>174</v>
      </c>
      <c r="E1179" s="228" t="s">
        <v>1313</v>
      </c>
      <c r="F1179" s="229" t="s">
        <v>1314</v>
      </c>
      <c r="G1179" s="230" t="s">
        <v>177</v>
      </c>
      <c r="H1179" s="231">
        <v>78.183000000000007</v>
      </c>
      <c r="I1179" s="232"/>
      <c r="J1179" s="233">
        <f>ROUND(I1179*H1179,2)</f>
        <v>0</v>
      </c>
      <c r="K1179" s="229" t="s">
        <v>178</v>
      </c>
      <c r="L1179" s="45"/>
      <c r="M1179" s="234" t="s">
        <v>1</v>
      </c>
      <c r="N1179" s="235" t="s">
        <v>41</v>
      </c>
      <c r="O1179" s="92"/>
      <c r="P1179" s="236">
        <f>O1179*H1179</f>
        <v>0</v>
      </c>
      <c r="Q1179" s="236">
        <v>0.00025000000000000001</v>
      </c>
      <c r="R1179" s="236">
        <f>Q1179*H1179</f>
        <v>0.019545750000000001</v>
      </c>
      <c r="S1179" s="236">
        <v>0</v>
      </c>
      <c r="T1179" s="237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38" t="s">
        <v>265</v>
      </c>
      <c r="AT1179" s="238" t="s">
        <v>174</v>
      </c>
      <c r="AU1179" s="238" t="s">
        <v>85</v>
      </c>
      <c r="AY1179" s="18" t="s">
        <v>172</v>
      </c>
      <c r="BE1179" s="239">
        <f>IF(N1179="základní",J1179,0)</f>
        <v>0</v>
      </c>
      <c r="BF1179" s="239">
        <f>IF(N1179="snížená",J1179,0)</f>
        <v>0</v>
      </c>
      <c r="BG1179" s="239">
        <f>IF(N1179="zákl. přenesená",J1179,0)</f>
        <v>0</v>
      </c>
      <c r="BH1179" s="239">
        <f>IF(N1179="sníž. přenesená",J1179,0)</f>
        <v>0</v>
      </c>
      <c r="BI1179" s="239">
        <f>IF(N1179="nulová",J1179,0)</f>
        <v>0</v>
      </c>
      <c r="BJ1179" s="18" t="s">
        <v>83</v>
      </c>
      <c r="BK1179" s="239">
        <f>ROUND(I1179*H1179,2)</f>
        <v>0</v>
      </c>
      <c r="BL1179" s="18" t="s">
        <v>265</v>
      </c>
      <c r="BM1179" s="238" t="s">
        <v>1315</v>
      </c>
    </row>
    <row r="1180" s="13" customFormat="1">
      <c r="A1180" s="13"/>
      <c r="B1180" s="240"/>
      <c r="C1180" s="241"/>
      <c r="D1180" s="242" t="s">
        <v>180</v>
      </c>
      <c r="E1180" s="243" t="s">
        <v>1</v>
      </c>
      <c r="F1180" s="244" t="s">
        <v>276</v>
      </c>
      <c r="G1180" s="241"/>
      <c r="H1180" s="243" t="s">
        <v>1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50" t="s">
        <v>180</v>
      </c>
      <c r="AU1180" s="250" t="s">
        <v>85</v>
      </c>
      <c r="AV1180" s="13" t="s">
        <v>83</v>
      </c>
      <c r="AW1180" s="13" t="s">
        <v>33</v>
      </c>
      <c r="AX1180" s="13" t="s">
        <v>76</v>
      </c>
      <c r="AY1180" s="250" t="s">
        <v>172</v>
      </c>
    </row>
    <row r="1181" s="14" customFormat="1">
      <c r="A1181" s="14"/>
      <c r="B1181" s="251"/>
      <c r="C1181" s="252"/>
      <c r="D1181" s="242" t="s">
        <v>180</v>
      </c>
      <c r="E1181" s="253" t="s">
        <v>1</v>
      </c>
      <c r="F1181" s="254" t="s">
        <v>587</v>
      </c>
      <c r="G1181" s="252"/>
      <c r="H1181" s="255">
        <v>70.980000000000004</v>
      </c>
      <c r="I1181" s="256"/>
      <c r="J1181" s="252"/>
      <c r="K1181" s="252"/>
      <c r="L1181" s="257"/>
      <c r="M1181" s="258"/>
      <c r="N1181" s="259"/>
      <c r="O1181" s="259"/>
      <c r="P1181" s="259"/>
      <c r="Q1181" s="259"/>
      <c r="R1181" s="259"/>
      <c r="S1181" s="259"/>
      <c r="T1181" s="260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61" t="s">
        <v>180</v>
      </c>
      <c r="AU1181" s="261" t="s">
        <v>85</v>
      </c>
      <c r="AV1181" s="14" t="s">
        <v>85</v>
      </c>
      <c r="AW1181" s="14" t="s">
        <v>33</v>
      </c>
      <c r="AX1181" s="14" t="s">
        <v>76</v>
      </c>
      <c r="AY1181" s="261" t="s">
        <v>172</v>
      </c>
    </row>
    <row r="1182" s="13" customFormat="1">
      <c r="A1182" s="13"/>
      <c r="B1182" s="240"/>
      <c r="C1182" s="241"/>
      <c r="D1182" s="242" t="s">
        <v>180</v>
      </c>
      <c r="E1182" s="243" t="s">
        <v>1</v>
      </c>
      <c r="F1182" s="244" t="s">
        <v>588</v>
      </c>
      <c r="G1182" s="241"/>
      <c r="H1182" s="243" t="s">
        <v>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50" t="s">
        <v>180</v>
      </c>
      <c r="AU1182" s="250" t="s">
        <v>85</v>
      </c>
      <c r="AV1182" s="13" t="s">
        <v>83</v>
      </c>
      <c r="AW1182" s="13" t="s">
        <v>33</v>
      </c>
      <c r="AX1182" s="13" t="s">
        <v>76</v>
      </c>
      <c r="AY1182" s="250" t="s">
        <v>172</v>
      </c>
    </row>
    <row r="1183" s="14" customFormat="1">
      <c r="A1183" s="14"/>
      <c r="B1183" s="251"/>
      <c r="C1183" s="252"/>
      <c r="D1183" s="242" t="s">
        <v>180</v>
      </c>
      <c r="E1183" s="253" t="s">
        <v>1</v>
      </c>
      <c r="F1183" s="254" t="s">
        <v>589</v>
      </c>
      <c r="G1183" s="252"/>
      <c r="H1183" s="255">
        <v>7.2030000000000003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61" t="s">
        <v>180</v>
      </c>
      <c r="AU1183" s="261" t="s">
        <v>85</v>
      </c>
      <c r="AV1183" s="14" t="s">
        <v>85</v>
      </c>
      <c r="AW1183" s="14" t="s">
        <v>33</v>
      </c>
      <c r="AX1183" s="14" t="s">
        <v>76</v>
      </c>
      <c r="AY1183" s="261" t="s">
        <v>172</v>
      </c>
    </row>
    <row r="1184" s="15" customFormat="1">
      <c r="A1184" s="15"/>
      <c r="B1184" s="262"/>
      <c r="C1184" s="263"/>
      <c r="D1184" s="242" t="s">
        <v>180</v>
      </c>
      <c r="E1184" s="264" t="s">
        <v>1</v>
      </c>
      <c r="F1184" s="265" t="s">
        <v>185</v>
      </c>
      <c r="G1184" s="263"/>
      <c r="H1184" s="266">
        <v>78.183000000000007</v>
      </c>
      <c r="I1184" s="267"/>
      <c r="J1184" s="263"/>
      <c r="K1184" s="263"/>
      <c r="L1184" s="268"/>
      <c r="M1184" s="269"/>
      <c r="N1184" s="270"/>
      <c r="O1184" s="270"/>
      <c r="P1184" s="270"/>
      <c r="Q1184" s="270"/>
      <c r="R1184" s="270"/>
      <c r="S1184" s="270"/>
      <c r="T1184" s="271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15"/>
      <c r="AT1184" s="272" t="s">
        <v>180</v>
      </c>
      <c r="AU1184" s="272" t="s">
        <v>85</v>
      </c>
      <c r="AV1184" s="15" t="s">
        <v>106</v>
      </c>
      <c r="AW1184" s="15" t="s">
        <v>33</v>
      </c>
      <c r="AX1184" s="15" t="s">
        <v>83</v>
      </c>
      <c r="AY1184" s="272" t="s">
        <v>172</v>
      </c>
    </row>
    <row r="1185" s="12" customFormat="1" ht="22.8" customHeight="1">
      <c r="A1185" s="12"/>
      <c r="B1185" s="211"/>
      <c r="C1185" s="212"/>
      <c r="D1185" s="213" t="s">
        <v>75</v>
      </c>
      <c r="E1185" s="225" t="s">
        <v>1316</v>
      </c>
      <c r="F1185" s="225" t="s">
        <v>1317</v>
      </c>
      <c r="G1185" s="212"/>
      <c r="H1185" s="212"/>
      <c r="I1185" s="215"/>
      <c r="J1185" s="226">
        <f>BK1185</f>
        <v>0</v>
      </c>
      <c r="K1185" s="212"/>
      <c r="L1185" s="217"/>
      <c r="M1185" s="218"/>
      <c r="N1185" s="219"/>
      <c r="O1185" s="219"/>
      <c r="P1185" s="220">
        <f>SUM(P1186:P1284)</f>
        <v>0</v>
      </c>
      <c r="Q1185" s="219"/>
      <c r="R1185" s="220">
        <f>SUM(R1186:R1284)</f>
        <v>0.43493020999999998</v>
      </c>
      <c r="S1185" s="219"/>
      <c r="T1185" s="221">
        <f>SUM(T1186:T1284)</f>
        <v>0.14095041999999997</v>
      </c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R1185" s="222" t="s">
        <v>85</v>
      </c>
      <c r="AT1185" s="223" t="s">
        <v>75</v>
      </c>
      <c r="AU1185" s="223" t="s">
        <v>83</v>
      </c>
      <c r="AY1185" s="222" t="s">
        <v>172</v>
      </c>
      <c r="BK1185" s="224">
        <f>SUM(BK1186:BK1284)</f>
        <v>0</v>
      </c>
    </row>
    <row r="1186" s="2" customFormat="1" ht="24.15" customHeight="1">
      <c r="A1186" s="39"/>
      <c r="B1186" s="40"/>
      <c r="C1186" s="227" t="s">
        <v>1318</v>
      </c>
      <c r="D1186" s="227" t="s">
        <v>174</v>
      </c>
      <c r="E1186" s="228" t="s">
        <v>1319</v>
      </c>
      <c r="F1186" s="229" t="s">
        <v>1320</v>
      </c>
      <c r="G1186" s="230" t="s">
        <v>177</v>
      </c>
      <c r="H1186" s="231">
        <v>925.33299999999997</v>
      </c>
      <c r="I1186" s="232"/>
      <c r="J1186" s="233">
        <f>ROUND(I1186*H1186,2)</f>
        <v>0</v>
      </c>
      <c r="K1186" s="229" t="s">
        <v>178</v>
      </c>
      <c r="L1186" s="45"/>
      <c r="M1186" s="234" t="s">
        <v>1</v>
      </c>
      <c r="N1186" s="235" t="s">
        <v>41</v>
      </c>
      <c r="O1186" s="92"/>
      <c r="P1186" s="236">
        <f>O1186*H1186</f>
        <v>0</v>
      </c>
      <c r="Q1186" s="236">
        <v>0</v>
      </c>
      <c r="R1186" s="236">
        <f>Q1186*H1186</f>
        <v>0</v>
      </c>
      <c r="S1186" s="236">
        <v>0.00014999999999999999</v>
      </c>
      <c r="T1186" s="237">
        <f>S1186*H1186</f>
        <v>0.13879994999999998</v>
      </c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R1186" s="238" t="s">
        <v>265</v>
      </c>
      <c r="AT1186" s="238" t="s">
        <v>174</v>
      </c>
      <c r="AU1186" s="238" t="s">
        <v>85</v>
      </c>
      <c r="AY1186" s="18" t="s">
        <v>172</v>
      </c>
      <c r="BE1186" s="239">
        <f>IF(N1186="základní",J1186,0)</f>
        <v>0</v>
      </c>
      <c r="BF1186" s="239">
        <f>IF(N1186="snížená",J1186,0)</f>
        <v>0</v>
      </c>
      <c r="BG1186" s="239">
        <f>IF(N1186="zákl. přenesená",J1186,0)</f>
        <v>0</v>
      </c>
      <c r="BH1186" s="239">
        <f>IF(N1186="sníž. přenesená",J1186,0)</f>
        <v>0</v>
      </c>
      <c r="BI1186" s="239">
        <f>IF(N1186="nulová",J1186,0)</f>
        <v>0</v>
      </c>
      <c r="BJ1186" s="18" t="s">
        <v>83</v>
      </c>
      <c r="BK1186" s="239">
        <f>ROUND(I1186*H1186,2)</f>
        <v>0</v>
      </c>
      <c r="BL1186" s="18" t="s">
        <v>265</v>
      </c>
      <c r="BM1186" s="238" t="s">
        <v>1321</v>
      </c>
    </row>
    <row r="1187" s="13" customFormat="1">
      <c r="A1187" s="13"/>
      <c r="B1187" s="240"/>
      <c r="C1187" s="241"/>
      <c r="D1187" s="242" t="s">
        <v>180</v>
      </c>
      <c r="E1187" s="243" t="s">
        <v>1</v>
      </c>
      <c r="F1187" s="244" t="s">
        <v>276</v>
      </c>
      <c r="G1187" s="241"/>
      <c r="H1187" s="243" t="s">
        <v>1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50" t="s">
        <v>180</v>
      </c>
      <c r="AU1187" s="250" t="s">
        <v>85</v>
      </c>
      <c r="AV1187" s="13" t="s">
        <v>83</v>
      </c>
      <c r="AW1187" s="13" t="s">
        <v>33</v>
      </c>
      <c r="AX1187" s="13" t="s">
        <v>76</v>
      </c>
      <c r="AY1187" s="250" t="s">
        <v>172</v>
      </c>
    </row>
    <row r="1188" s="14" customFormat="1">
      <c r="A1188" s="14"/>
      <c r="B1188" s="251"/>
      <c r="C1188" s="252"/>
      <c r="D1188" s="242" t="s">
        <v>180</v>
      </c>
      <c r="E1188" s="253" t="s">
        <v>1</v>
      </c>
      <c r="F1188" s="254" t="s">
        <v>771</v>
      </c>
      <c r="G1188" s="252"/>
      <c r="H1188" s="255">
        <v>74.280000000000001</v>
      </c>
      <c r="I1188" s="256"/>
      <c r="J1188" s="252"/>
      <c r="K1188" s="252"/>
      <c r="L1188" s="257"/>
      <c r="M1188" s="258"/>
      <c r="N1188" s="259"/>
      <c r="O1188" s="259"/>
      <c r="P1188" s="259"/>
      <c r="Q1188" s="259"/>
      <c r="R1188" s="259"/>
      <c r="S1188" s="259"/>
      <c r="T1188" s="260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61" t="s">
        <v>180</v>
      </c>
      <c r="AU1188" s="261" t="s">
        <v>85</v>
      </c>
      <c r="AV1188" s="14" t="s">
        <v>85</v>
      </c>
      <c r="AW1188" s="14" t="s">
        <v>33</v>
      </c>
      <c r="AX1188" s="14" t="s">
        <v>76</v>
      </c>
      <c r="AY1188" s="261" t="s">
        <v>172</v>
      </c>
    </row>
    <row r="1189" s="13" customFormat="1">
      <c r="A1189" s="13"/>
      <c r="B1189" s="240"/>
      <c r="C1189" s="241"/>
      <c r="D1189" s="242" t="s">
        <v>180</v>
      </c>
      <c r="E1189" s="243" t="s">
        <v>1</v>
      </c>
      <c r="F1189" s="244" t="s">
        <v>276</v>
      </c>
      <c r="G1189" s="241"/>
      <c r="H1189" s="243" t="s">
        <v>1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50" t="s">
        <v>180</v>
      </c>
      <c r="AU1189" s="250" t="s">
        <v>85</v>
      </c>
      <c r="AV1189" s="13" t="s">
        <v>83</v>
      </c>
      <c r="AW1189" s="13" t="s">
        <v>33</v>
      </c>
      <c r="AX1189" s="13" t="s">
        <v>76</v>
      </c>
      <c r="AY1189" s="250" t="s">
        <v>172</v>
      </c>
    </row>
    <row r="1190" s="13" customFormat="1">
      <c r="A1190" s="13"/>
      <c r="B1190" s="240"/>
      <c r="C1190" s="241"/>
      <c r="D1190" s="242" t="s">
        <v>180</v>
      </c>
      <c r="E1190" s="243" t="s">
        <v>1</v>
      </c>
      <c r="F1190" s="244" t="s">
        <v>822</v>
      </c>
      <c r="G1190" s="241"/>
      <c r="H1190" s="243" t="s">
        <v>1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50" t="s">
        <v>180</v>
      </c>
      <c r="AU1190" s="250" t="s">
        <v>85</v>
      </c>
      <c r="AV1190" s="13" t="s">
        <v>83</v>
      </c>
      <c r="AW1190" s="13" t="s">
        <v>33</v>
      </c>
      <c r="AX1190" s="13" t="s">
        <v>76</v>
      </c>
      <c r="AY1190" s="250" t="s">
        <v>172</v>
      </c>
    </row>
    <row r="1191" s="14" customFormat="1">
      <c r="A1191" s="14"/>
      <c r="B1191" s="251"/>
      <c r="C1191" s="252"/>
      <c r="D1191" s="242" t="s">
        <v>180</v>
      </c>
      <c r="E1191" s="253" t="s">
        <v>1</v>
      </c>
      <c r="F1191" s="254" t="s">
        <v>823</v>
      </c>
      <c r="G1191" s="252"/>
      <c r="H1191" s="255">
        <v>47.607999999999997</v>
      </c>
      <c r="I1191" s="256"/>
      <c r="J1191" s="252"/>
      <c r="K1191" s="252"/>
      <c r="L1191" s="257"/>
      <c r="M1191" s="258"/>
      <c r="N1191" s="259"/>
      <c r="O1191" s="259"/>
      <c r="P1191" s="259"/>
      <c r="Q1191" s="259"/>
      <c r="R1191" s="259"/>
      <c r="S1191" s="259"/>
      <c r="T1191" s="260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61" t="s">
        <v>180</v>
      </c>
      <c r="AU1191" s="261" t="s">
        <v>85</v>
      </c>
      <c r="AV1191" s="14" t="s">
        <v>85</v>
      </c>
      <c r="AW1191" s="14" t="s">
        <v>33</v>
      </c>
      <c r="AX1191" s="14" t="s">
        <v>76</v>
      </c>
      <c r="AY1191" s="261" t="s">
        <v>172</v>
      </c>
    </row>
    <row r="1192" s="13" customFormat="1">
      <c r="A1192" s="13"/>
      <c r="B1192" s="240"/>
      <c r="C1192" s="241"/>
      <c r="D1192" s="242" t="s">
        <v>180</v>
      </c>
      <c r="E1192" s="243" t="s">
        <v>1</v>
      </c>
      <c r="F1192" s="244" t="s">
        <v>825</v>
      </c>
      <c r="G1192" s="241"/>
      <c r="H1192" s="243" t="s">
        <v>1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50" t="s">
        <v>180</v>
      </c>
      <c r="AU1192" s="250" t="s">
        <v>85</v>
      </c>
      <c r="AV1192" s="13" t="s">
        <v>83</v>
      </c>
      <c r="AW1192" s="13" t="s">
        <v>33</v>
      </c>
      <c r="AX1192" s="13" t="s">
        <v>76</v>
      </c>
      <c r="AY1192" s="250" t="s">
        <v>172</v>
      </c>
    </row>
    <row r="1193" s="14" customFormat="1">
      <c r="A1193" s="14"/>
      <c r="B1193" s="251"/>
      <c r="C1193" s="252"/>
      <c r="D1193" s="242" t="s">
        <v>180</v>
      </c>
      <c r="E1193" s="253" t="s">
        <v>1</v>
      </c>
      <c r="F1193" s="254" t="s">
        <v>826</v>
      </c>
      <c r="G1193" s="252"/>
      <c r="H1193" s="255">
        <v>34.854999999999997</v>
      </c>
      <c r="I1193" s="256"/>
      <c r="J1193" s="252"/>
      <c r="K1193" s="252"/>
      <c r="L1193" s="257"/>
      <c r="M1193" s="258"/>
      <c r="N1193" s="259"/>
      <c r="O1193" s="259"/>
      <c r="P1193" s="259"/>
      <c r="Q1193" s="259"/>
      <c r="R1193" s="259"/>
      <c r="S1193" s="259"/>
      <c r="T1193" s="260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61" t="s">
        <v>180</v>
      </c>
      <c r="AU1193" s="261" t="s">
        <v>85</v>
      </c>
      <c r="AV1193" s="14" t="s">
        <v>85</v>
      </c>
      <c r="AW1193" s="14" t="s">
        <v>33</v>
      </c>
      <c r="AX1193" s="14" t="s">
        <v>76</v>
      </c>
      <c r="AY1193" s="261" t="s">
        <v>172</v>
      </c>
    </row>
    <row r="1194" s="14" customFormat="1">
      <c r="A1194" s="14"/>
      <c r="B1194" s="251"/>
      <c r="C1194" s="252"/>
      <c r="D1194" s="242" t="s">
        <v>180</v>
      </c>
      <c r="E1194" s="253" t="s">
        <v>1</v>
      </c>
      <c r="F1194" s="254" t="s">
        <v>828</v>
      </c>
      <c r="G1194" s="252"/>
      <c r="H1194" s="255">
        <v>1.8029999999999999</v>
      </c>
      <c r="I1194" s="256"/>
      <c r="J1194" s="252"/>
      <c r="K1194" s="252"/>
      <c r="L1194" s="257"/>
      <c r="M1194" s="258"/>
      <c r="N1194" s="259"/>
      <c r="O1194" s="259"/>
      <c r="P1194" s="259"/>
      <c r="Q1194" s="259"/>
      <c r="R1194" s="259"/>
      <c r="S1194" s="259"/>
      <c r="T1194" s="260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61" t="s">
        <v>180</v>
      </c>
      <c r="AU1194" s="261" t="s">
        <v>85</v>
      </c>
      <c r="AV1194" s="14" t="s">
        <v>85</v>
      </c>
      <c r="AW1194" s="14" t="s">
        <v>33</v>
      </c>
      <c r="AX1194" s="14" t="s">
        <v>76</v>
      </c>
      <c r="AY1194" s="261" t="s">
        <v>172</v>
      </c>
    </row>
    <row r="1195" s="13" customFormat="1">
      <c r="A1195" s="13"/>
      <c r="B1195" s="240"/>
      <c r="C1195" s="241"/>
      <c r="D1195" s="242" t="s">
        <v>180</v>
      </c>
      <c r="E1195" s="243" t="s">
        <v>1</v>
      </c>
      <c r="F1195" s="244" t="s">
        <v>829</v>
      </c>
      <c r="G1195" s="241"/>
      <c r="H1195" s="243" t="s">
        <v>1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50" t="s">
        <v>180</v>
      </c>
      <c r="AU1195" s="250" t="s">
        <v>85</v>
      </c>
      <c r="AV1195" s="13" t="s">
        <v>83</v>
      </c>
      <c r="AW1195" s="13" t="s">
        <v>33</v>
      </c>
      <c r="AX1195" s="13" t="s">
        <v>76</v>
      </c>
      <c r="AY1195" s="250" t="s">
        <v>172</v>
      </c>
    </row>
    <row r="1196" s="14" customFormat="1">
      <c r="A1196" s="14"/>
      <c r="B1196" s="251"/>
      <c r="C1196" s="252"/>
      <c r="D1196" s="242" t="s">
        <v>180</v>
      </c>
      <c r="E1196" s="253" t="s">
        <v>1</v>
      </c>
      <c r="F1196" s="254" t="s">
        <v>830</v>
      </c>
      <c r="G1196" s="252"/>
      <c r="H1196" s="255">
        <v>38.478999999999999</v>
      </c>
      <c r="I1196" s="256"/>
      <c r="J1196" s="252"/>
      <c r="K1196" s="252"/>
      <c r="L1196" s="257"/>
      <c r="M1196" s="258"/>
      <c r="N1196" s="259"/>
      <c r="O1196" s="259"/>
      <c r="P1196" s="259"/>
      <c r="Q1196" s="259"/>
      <c r="R1196" s="259"/>
      <c r="S1196" s="259"/>
      <c r="T1196" s="260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1" t="s">
        <v>180</v>
      </c>
      <c r="AU1196" s="261" t="s">
        <v>85</v>
      </c>
      <c r="AV1196" s="14" t="s">
        <v>85</v>
      </c>
      <c r="AW1196" s="14" t="s">
        <v>33</v>
      </c>
      <c r="AX1196" s="14" t="s">
        <v>76</v>
      </c>
      <c r="AY1196" s="261" t="s">
        <v>172</v>
      </c>
    </row>
    <row r="1197" s="13" customFormat="1">
      <c r="A1197" s="13"/>
      <c r="B1197" s="240"/>
      <c r="C1197" s="241"/>
      <c r="D1197" s="242" t="s">
        <v>180</v>
      </c>
      <c r="E1197" s="243" t="s">
        <v>1</v>
      </c>
      <c r="F1197" s="244" t="s">
        <v>832</v>
      </c>
      <c r="G1197" s="241"/>
      <c r="H1197" s="243" t="s">
        <v>1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50" t="s">
        <v>180</v>
      </c>
      <c r="AU1197" s="250" t="s">
        <v>85</v>
      </c>
      <c r="AV1197" s="13" t="s">
        <v>83</v>
      </c>
      <c r="AW1197" s="13" t="s">
        <v>33</v>
      </c>
      <c r="AX1197" s="13" t="s">
        <v>76</v>
      </c>
      <c r="AY1197" s="250" t="s">
        <v>172</v>
      </c>
    </row>
    <row r="1198" s="14" customFormat="1">
      <c r="A1198" s="14"/>
      <c r="B1198" s="251"/>
      <c r="C1198" s="252"/>
      <c r="D1198" s="242" t="s">
        <v>180</v>
      </c>
      <c r="E1198" s="253" t="s">
        <v>1</v>
      </c>
      <c r="F1198" s="254" t="s">
        <v>833</v>
      </c>
      <c r="G1198" s="252"/>
      <c r="H1198" s="255">
        <v>60.25</v>
      </c>
      <c r="I1198" s="256"/>
      <c r="J1198" s="252"/>
      <c r="K1198" s="252"/>
      <c r="L1198" s="257"/>
      <c r="M1198" s="258"/>
      <c r="N1198" s="259"/>
      <c r="O1198" s="259"/>
      <c r="P1198" s="259"/>
      <c r="Q1198" s="259"/>
      <c r="R1198" s="259"/>
      <c r="S1198" s="259"/>
      <c r="T1198" s="260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61" t="s">
        <v>180</v>
      </c>
      <c r="AU1198" s="261" t="s">
        <v>85</v>
      </c>
      <c r="AV1198" s="14" t="s">
        <v>85</v>
      </c>
      <c r="AW1198" s="14" t="s">
        <v>33</v>
      </c>
      <c r="AX1198" s="14" t="s">
        <v>76</v>
      </c>
      <c r="AY1198" s="261" t="s">
        <v>172</v>
      </c>
    </row>
    <row r="1199" s="14" customFormat="1">
      <c r="A1199" s="14"/>
      <c r="B1199" s="251"/>
      <c r="C1199" s="252"/>
      <c r="D1199" s="242" t="s">
        <v>180</v>
      </c>
      <c r="E1199" s="253" t="s">
        <v>1</v>
      </c>
      <c r="F1199" s="254" t="s">
        <v>834</v>
      </c>
      <c r="G1199" s="252"/>
      <c r="H1199" s="255">
        <v>3.605</v>
      </c>
      <c r="I1199" s="256"/>
      <c r="J1199" s="252"/>
      <c r="K1199" s="252"/>
      <c r="L1199" s="257"/>
      <c r="M1199" s="258"/>
      <c r="N1199" s="259"/>
      <c r="O1199" s="259"/>
      <c r="P1199" s="259"/>
      <c r="Q1199" s="259"/>
      <c r="R1199" s="259"/>
      <c r="S1199" s="259"/>
      <c r="T1199" s="260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61" t="s">
        <v>180</v>
      </c>
      <c r="AU1199" s="261" t="s">
        <v>85</v>
      </c>
      <c r="AV1199" s="14" t="s">
        <v>85</v>
      </c>
      <c r="AW1199" s="14" t="s">
        <v>33</v>
      </c>
      <c r="AX1199" s="14" t="s">
        <v>76</v>
      </c>
      <c r="AY1199" s="261" t="s">
        <v>172</v>
      </c>
    </row>
    <row r="1200" s="13" customFormat="1">
      <c r="A1200" s="13"/>
      <c r="B1200" s="240"/>
      <c r="C1200" s="241"/>
      <c r="D1200" s="242" t="s">
        <v>180</v>
      </c>
      <c r="E1200" s="243" t="s">
        <v>1</v>
      </c>
      <c r="F1200" s="244" t="s">
        <v>836</v>
      </c>
      <c r="G1200" s="241"/>
      <c r="H1200" s="243" t="s">
        <v>1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50" t="s">
        <v>180</v>
      </c>
      <c r="AU1200" s="250" t="s">
        <v>85</v>
      </c>
      <c r="AV1200" s="13" t="s">
        <v>83</v>
      </c>
      <c r="AW1200" s="13" t="s">
        <v>33</v>
      </c>
      <c r="AX1200" s="13" t="s">
        <v>76</v>
      </c>
      <c r="AY1200" s="250" t="s">
        <v>172</v>
      </c>
    </row>
    <row r="1201" s="14" customFormat="1">
      <c r="A1201" s="14"/>
      <c r="B1201" s="251"/>
      <c r="C1201" s="252"/>
      <c r="D1201" s="242" t="s">
        <v>180</v>
      </c>
      <c r="E1201" s="253" t="s">
        <v>1</v>
      </c>
      <c r="F1201" s="254" t="s">
        <v>837</v>
      </c>
      <c r="G1201" s="252"/>
      <c r="H1201" s="255">
        <v>45.848999999999997</v>
      </c>
      <c r="I1201" s="256"/>
      <c r="J1201" s="252"/>
      <c r="K1201" s="252"/>
      <c r="L1201" s="257"/>
      <c r="M1201" s="258"/>
      <c r="N1201" s="259"/>
      <c r="O1201" s="259"/>
      <c r="P1201" s="259"/>
      <c r="Q1201" s="259"/>
      <c r="R1201" s="259"/>
      <c r="S1201" s="259"/>
      <c r="T1201" s="260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61" t="s">
        <v>180</v>
      </c>
      <c r="AU1201" s="261" t="s">
        <v>85</v>
      </c>
      <c r="AV1201" s="14" t="s">
        <v>85</v>
      </c>
      <c r="AW1201" s="14" t="s">
        <v>33</v>
      </c>
      <c r="AX1201" s="14" t="s">
        <v>76</v>
      </c>
      <c r="AY1201" s="261" t="s">
        <v>172</v>
      </c>
    </row>
    <row r="1202" s="13" customFormat="1">
      <c r="A1202" s="13"/>
      <c r="B1202" s="240"/>
      <c r="C1202" s="241"/>
      <c r="D1202" s="242" t="s">
        <v>180</v>
      </c>
      <c r="E1202" s="243" t="s">
        <v>1</v>
      </c>
      <c r="F1202" s="244" t="s">
        <v>839</v>
      </c>
      <c r="G1202" s="241"/>
      <c r="H1202" s="243" t="s">
        <v>1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50" t="s">
        <v>180</v>
      </c>
      <c r="AU1202" s="250" t="s">
        <v>85</v>
      </c>
      <c r="AV1202" s="13" t="s">
        <v>83</v>
      </c>
      <c r="AW1202" s="13" t="s">
        <v>33</v>
      </c>
      <c r="AX1202" s="13" t="s">
        <v>76</v>
      </c>
      <c r="AY1202" s="250" t="s">
        <v>172</v>
      </c>
    </row>
    <row r="1203" s="14" customFormat="1">
      <c r="A1203" s="14"/>
      <c r="B1203" s="251"/>
      <c r="C1203" s="252"/>
      <c r="D1203" s="242" t="s">
        <v>180</v>
      </c>
      <c r="E1203" s="253" t="s">
        <v>1</v>
      </c>
      <c r="F1203" s="254" t="s">
        <v>840</v>
      </c>
      <c r="G1203" s="252"/>
      <c r="H1203" s="255">
        <v>46.527999999999999</v>
      </c>
      <c r="I1203" s="256"/>
      <c r="J1203" s="252"/>
      <c r="K1203" s="252"/>
      <c r="L1203" s="257"/>
      <c r="M1203" s="258"/>
      <c r="N1203" s="259"/>
      <c r="O1203" s="259"/>
      <c r="P1203" s="259"/>
      <c r="Q1203" s="259"/>
      <c r="R1203" s="259"/>
      <c r="S1203" s="259"/>
      <c r="T1203" s="260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61" t="s">
        <v>180</v>
      </c>
      <c r="AU1203" s="261" t="s">
        <v>85</v>
      </c>
      <c r="AV1203" s="14" t="s">
        <v>85</v>
      </c>
      <c r="AW1203" s="14" t="s">
        <v>33</v>
      </c>
      <c r="AX1203" s="14" t="s">
        <v>76</v>
      </c>
      <c r="AY1203" s="261" t="s">
        <v>172</v>
      </c>
    </row>
    <row r="1204" s="13" customFormat="1">
      <c r="A1204" s="13"/>
      <c r="B1204" s="240"/>
      <c r="C1204" s="241"/>
      <c r="D1204" s="242" t="s">
        <v>180</v>
      </c>
      <c r="E1204" s="243" t="s">
        <v>1</v>
      </c>
      <c r="F1204" s="244" t="s">
        <v>816</v>
      </c>
      <c r="G1204" s="241"/>
      <c r="H1204" s="243" t="s">
        <v>1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50" t="s">
        <v>180</v>
      </c>
      <c r="AU1204" s="250" t="s">
        <v>85</v>
      </c>
      <c r="AV1204" s="13" t="s">
        <v>83</v>
      </c>
      <c r="AW1204" s="13" t="s">
        <v>33</v>
      </c>
      <c r="AX1204" s="13" t="s">
        <v>76</v>
      </c>
      <c r="AY1204" s="250" t="s">
        <v>172</v>
      </c>
    </row>
    <row r="1205" s="14" customFormat="1">
      <c r="A1205" s="14"/>
      <c r="B1205" s="251"/>
      <c r="C1205" s="252"/>
      <c r="D1205" s="242" t="s">
        <v>180</v>
      </c>
      <c r="E1205" s="253" t="s">
        <v>1</v>
      </c>
      <c r="F1205" s="254" t="s">
        <v>841</v>
      </c>
      <c r="G1205" s="252"/>
      <c r="H1205" s="255">
        <v>12.803000000000001</v>
      </c>
      <c r="I1205" s="256"/>
      <c r="J1205" s="252"/>
      <c r="K1205" s="252"/>
      <c r="L1205" s="257"/>
      <c r="M1205" s="258"/>
      <c r="N1205" s="259"/>
      <c r="O1205" s="259"/>
      <c r="P1205" s="259"/>
      <c r="Q1205" s="259"/>
      <c r="R1205" s="259"/>
      <c r="S1205" s="259"/>
      <c r="T1205" s="260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61" t="s">
        <v>180</v>
      </c>
      <c r="AU1205" s="261" t="s">
        <v>85</v>
      </c>
      <c r="AV1205" s="14" t="s">
        <v>85</v>
      </c>
      <c r="AW1205" s="14" t="s">
        <v>33</v>
      </c>
      <c r="AX1205" s="14" t="s">
        <v>76</v>
      </c>
      <c r="AY1205" s="261" t="s">
        <v>172</v>
      </c>
    </row>
    <row r="1206" s="13" customFormat="1">
      <c r="A1206" s="13"/>
      <c r="B1206" s="240"/>
      <c r="C1206" s="241"/>
      <c r="D1206" s="242" t="s">
        <v>180</v>
      </c>
      <c r="E1206" s="243" t="s">
        <v>1</v>
      </c>
      <c r="F1206" s="244" t="s">
        <v>501</v>
      </c>
      <c r="G1206" s="241"/>
      <c r="H1206" s="243" t="s">
        <v>1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50" t="s">
        <v>180</v>
      </c>
      <c r="AU1206" s="250" t="s">
        <v>85</v>
      </c>
      <c r="AV1206" s="13" t="s">
        <v>83</v>
      </c>
      <c r="AW1206" s="13" t="s">
        <v>33</v>
      </c>
      <c r="AX1206" s="13" t="s">
        <v>76</v>
      </c>
      <c r="AY1206" s="250" t="s">
        <v>172</v>
      </c>
    </row>
    <row r="1207" s="14" customFormat="1">
      <c r="A1207" s="14"/>
      <c r="B1207" s="251"/>
      <c r="C1207" s="252"/>
      <c r="D1207" s="242" t="s">
        <v>180</v>
      </c>
      <c r="E1207" s="253" t="s">
        <v>1</v>
      </c>
      <c r="F1207" s="254" t="s">
        <v>502</v>
      </c>
      <c r="G1207" s="252"/>
      <c r="H1207" s="255">
        <v>2.383</v>
      </c>
      <c r="I1207" s="256"/>
      <c r="J1207" s="252"/>
      <c r="K1207" s="252"/>
      <c r="L1207" s="257"/>
      <c r="M1207" s="258"/>
      <c r="N1207" s="259"/>
      <c r="O1207" s="259"/>
      <c r="P1207" s="259"/>
      <c r="Q1207" s="259"/>
      <c r="R1207" s="259"/>
      <c r="S1207" s="259"/>
      <c r="T1207" s="260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61" t="s">
        <v>180</v>
      </c>
      <c r="AU1207" s="261" t="s">
        <v>85</v>
      </c>
      <c r="AV1207" s="14" t="s">
        <v>85</v>
      </c>
      <c r="AW1207" s="14" t="s">
        <v>33</v>
      </c>
      <c r="AX1207" s="14" t="s">
        <v>76</v>
      </c>
      <c r="AY1207" s="261" t="s">
        <v>172</v>
      </c>
    </row>
    <row r="1208" s="13" customFormat="1">
      <c r="A1208" s="13"/>
      <c r="B1208" s="240"/>
      <c r="C1208" s="241"/>
      <c r="D1208" s="242" t="s">
        <v>180</v>
      </c>
      <c r="E1208" s="243" t="s">
        <v>1</v>
      </c>
      <c r="F1208" s="244" t="s">
        <v>341</v>
      </c>
      <c r="G1208" s="241"/>
      <c r="H1208" s="243" t="s">
        <v>1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50" t="s">
        <v>180</v>
      </c>
      <c r="AU1208" s="250" t="s">
        <v>85</v>
      </c>
      <c r="AV1208" s="13" t="s">
        <v>83</v>
      </c>
      <c r="AW1208" s="13" t="s">
        <v>33</v>
      </c>
      <c r="AX1208" s="13" t="s">
        <v>76</v>
      </c>
      <c r="AY1208" s="250" t="s">
        <v>172</v>
      </c>
    </row>
    <row r="1209" s="13" customFormat="1">
      <c r="A1209" s="13"/>
      <c r="B1209" s="240"/>
      <c r="C1209" s="241"/>
      <c r="D1209" s="242" t="s">
        <v>180</v>
      </c>
      <c r="E1209" s="243" t="s">
        <v>1</v>
      </c>
      <c r="F1209" s="244" t="s">
        <v>508</v>
      </c>
      <c r="G1209" s="241"/>
      <c r="H1209" s="243" t="s">
        <v>1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50" t="s">
        <v>180</v>
      </c>
      <c r="AU1209" s="250" t="s">
        <v>85</v>
      </c>
      <c r="AV1209" s="13" t="s">
        <v>83</v>
      </c>
      <c r="AW1209" s="13" t="s">
        <v>33</v>
      </c>
      <c r="AX1209" s="13" t="s">
        <v>76</v>
      </c>
      <c r="AY1209" s="250" t="s">
        <v>172</v>
      </c>
    </row>
    <row r="1210" s="13" customFormat="1">
      <c r="A1210" s="13"/>
      <c r="B1210" s="240"/>
      <c r="C1210" s="241"/>
      <c r="D1210" s="242" t="s">
        <v>180</v>
      </c>
      <c r="E1210" s="243" t="s">
        <v>1</v>
      </c>
      <c r="F1210" s="244" t="s">
        <v>509</v>
      </c>
      <c r="G1210" s="241"/>
      <c r="H1210" s="243" t="s">
        <v>1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50" t="s">
        <v>180</v>
      </c>
      <c r="AU1210" s="250" t="s">
        <v>85</v>
      </c>
      <c r="AV1210" s="13" t="s">
        <v>83</v>
      </c>
      <c r="AW1210" s="13" t="s">
        <v>33</v>
      </c>
      <c r="AX1210" s="13" t="s">
        <v>76</v>
      </c>
      <c r="AY1210" s="250" t="s">
        <v>172</v>
      </c>
    </row>
    <row r="1211" s="14" customFormat="1">
      <c r="A1211" s="14"/>
      <c r="B1211" s="251"/>
      <c r="C1211" s="252"/>
      <c r="D1211" s="242" t="s">
        <v>180</v>
      </c>
      <c r="E1211" s="253" t="s">
        <v>1</v>
      </c>
      <c r="F1211" s="254" t="s">
        <v>510</v>
      </c>
      <c r="G1211" s="252"/>
      <c r="H1211" s="255">
        <v>1.716</v>
      </c>
      <c r="I1211" s="256"/>
      <c r="J1211" s="252"/>
      <c r="K1211" s="252"/>
      <c r="L1211" s="257"/>
      <c r="M1211" s="258"/>
      <c r="N1211" s="259"/>
      <c r="O1211" s="259"/>
      <c r="P1211" s="259"/>
      <c r="Q1211" s="259"/>
      <c r="R1211" s="259"/>
      <c r="S1211" s="259"/>
      <c r="T1211" s="260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61" t="s">
        <v>180</v>
      </c>
      <c r="AU1211" s="261" t="s">
        <v>85</v>
      </c>
      <c r="AV1211" s="14" t="s">
        <v>85</v>
      </c>
      <c r="AW1211" s="14" t="s">
        <v>33</v>
      </c>
      <c r="AX1211" s="14" t="s">
        <v>76</v>
      </c>
      <c r="AY1211" s="261" t="s">
        <v>172</v>
      </c>
    </row>
    <row r="1212" s="13" customFormat="1">
      <c r="A1212" s="13"/>
      <c r="B1212" s="240"/>
      <c r="C1212" s="241"/>
      <c r="D1212" s="242" t="s">
        <v>180</v>
      </c>
      <c r="E1212" s="243" t="s">
        <v>1</v>
      </c>
      <c r="F1212" s="244" t="s">
        <v>511</v>
      </c>
      <c r="G1212" s="241"/>
      <c r="H1212" s="243" t="s">
        <v>1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50" t="s">
        <v>180</v>
      </c>
      <c r="AU1212" s="250" t="s">
        <v>85</v>
      </c>
      <c r="AV1212" s="13" t="s">
        <v>83</v>
      </c>
      <c r="AW1212" s="13" t="s">
        <v>33</v>
      </c>
      <c r="AX1212" s="13" t="s">
        <v>76</v>
      </c>
      <c r="AY1212" s="250" t="s">
        <v>172</v>
      </c>
    </row>
    <row r="1213" s="13" customFormat="1">
      <c r="A1213" s="13"/>
      <c r="B1213" s="240"/>
      <c r="C1213" s="241"/>
      <c r="D1213" s="242" t="s">
        <v>180</v>
      </c>
      <c r="E1213" s="243" t="s">
        <v>1</v>
      </c>
      <c r="F1213" s="244" t="s">
        <v>509</v>
      </c>
      <c r="G1213" s="241"/>
      <c r="H1213" s="243" t="s">
        <v>1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50" t="s">
        <v>180</v>
      </c>
      <c r="AU1213" s="250" t="s">
        <v>85</v>
      </c>
      <c r="AV1213" s="13" t="s">
        <v>83</v>
      </c>
      <c r="AW1213" s="13" t="s">
        <v>33</v>
      </c>
      <c r="AX1213" s="13" t="s">
        <v>76</v>
      </c>
      <c r="AY1213" s="250" t="s">
        <v>172</v>
      </c>
    </row>
    <row r="1214" s="14" customFormat="1">
      <c r="A1214" s="14"/>
      <c r="B1214" s="251"/>
      <c r="C1214" s="252"/>
      <c r="D1214" s="242" t="s">
        <v>180</v>
      </c>
      <c r="E1214" s="253" t="s">
        <v>1</v>
      </c>
      <c r="F1214" s="254" t="s">
        <v>512</v>
      </c>
      <c r="G1214" s="252"/>
      <c r="H1214" s="255">
        <v>4.6790000000000003</v>
      </c>
      <c r="I1214" s="256"/>
      <c r="J1214" s="252"/>
      <c r="K1214" s="252"/>
      <c r="L1214" s="257"/>
      <c r="M1214" s="258"/>
      <c r="N1214" s="259"/>
      <c r="O1214" s="259"/>
      <c r="P1214" s="259"/>
      <c r="Q1214" s="259"/>
      <c r="R1214" s="259"/>
      <c r="S1214" s="259"/>
      <c r="T1214" s="260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61" t="s">
        <v>180</v>
      </c>
      <c r="AU1214" s="261" t="s">
        <v>85</v>
      </c>
      <c r="AV1214" s="14" t="s">
        <v>85</v>
      </c>
      <c r="AW1214" s="14" t="s">
        <v>33</v>
      </c>
      <c r="AX1214" s="14" t="s">
        <v>76</v>
      </c>
      <c r="AY1214" s="261" t="s">
        <v>172</v>
      </c>
    </row>
    <row r="1215" s="13" customFormat="1">
      <c r="A1215" s="13"/>
      <c r="B1215" s="240"/>
      <c r="C1215" s="241"/>
      <c r="D1215" s="242" t="s">
        <v>180</v>
      </c>
      <c r="E1215" s="243" t="s">
        <v>1</v>
      </c>
      <c r="F1215" s="244" t="s">
        <v>513</v>
      </c>
      <c r="G1215" s="241"/>
      <c r="H1215" s="243" t="s">
        <v>1</v>
      </c>
      <c r="I1215" s="245"/>
      <c r="J1215" s="241"/>
      <c r="K1215" s="241"/>
      <c r="L1215" s="246"/>
      <c r="M1215" s="247"/>
      <c r="N1215" s="248"/>
      <c r="O1215" s="248"/>
      <c r="P1215" s="248"/>
      <c r="Q1215" s="248"/>
      <c r="R1215" s="248"/>
      <c r="S1215" s="248"/>
      <c r="T1215" s="249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50" t="s">
        <v>180</v>
      </c>
      <c r="AU1215" s="250" t="s">
        <v>85</v>
      </c>
      <c r="AV1215" s="13" t="s">
        <v>83</v>
      </c>
      <c r="AW1215" s="13" t="s">
        <v>33</v>
      </c>
      <c r="AX1215" s="13" t="s">
        <v>76</v>
      </c>
      <c r="AY1215" s="250" t="s">
        <v>172</v>
      </c>
    </row>
    <row r="1216" s="13" customFormat="1">
      <c r="A1216" s="13"/>
      <c r="B1216" s="240"/>
      <c r="C1216" s="241"/>
      <c r="D1216" s="242" t="s">
        <v>180</v>
      </c>
      <c r="E1216" s="243" t="s">
        <v>1</v>
      </c>
      <c r="F1216" s="244" t="s">
        <v>509</v>
      </c>
      <c r="G1216" s="241"/>
      <c r="H1216" s="243" t="s">
        <v>1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50" t="s">
        <v>180</v>
      </c>
      <c r="AU1216" s="250" t="s">
        <v>85</v>
      </c>
      <c r="AV1216" s="13" t="s">
        <v>83</v>
      </c>
      <c r="AW1216" s="13" t="s">
        <v>33</v>
      </c>
      <c r="AX1216" s="13" t="s">
        <v>76</v>
      </c>
      <c r="AY1216" s="250" t="s">
        <v>172</v>
      </c>
    </row>
    <row r="1217" s="14" customFormat="1">
      <c r="A1217" s="14"/>
      <c r="B1217" s="251"/>
      <c r="C1217" s="252"/>
      <c r="D1217" s="242" t="s">
        <v>180</v>
      </c>
      <c r="E1217" s="253" t="s">
        <v>1</v>
      </c>
      <c r="F1217" s="254" t="s">
        <v>514</v>
      </c>
      <c r="G1217" s="252"/>
      <c r="H1217" s="255">
        <v>4.7030000000000003</v>
      </c>
      <c r="I1217" s="256"/>
      <c r="J1217" s="252"/>
      <c r="K1217" s="252"/>
      <c r="L1217" s="257"/>
      <c r="M1217" s="258"/>
      <c r="N1217" s="259"/>
      <c r="O1217" s="259"/>
      <c r="P1217" s="259"/>
      <c r="Q1217" s="259"/>
      <c r="R1217" s="259"/>
      <c r="S1217" s="259"/>
      <c r="T1217" s="260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61" t="s">
        <v>180</v>
      </c>
      <c r="AU1217" s="261" t="s">
        <v>85</v>
      </c>
      <c r="AV1217" s="14" t="s">
        <v>85</v>
      </c>
      <c r="AW1217" s="14" t="s">
        <v>33</v>
      </c>
      <c r="AX1217" s="14" t="s">
        <v>76</v>
      </c>
      <c r="AY1217" s="261" t="s">
        <v>172</v>
      </c>
    </row>
    <row r="1218" s="14" customFormat="1">
      <c r="A1218" s="14"/>
      <c r="B1218" s="251"/>
      <c r="C1218" s="252"/>
      <c r="D1218" s="242" t="s">
        <v>180</v>
      </c>
      <c r="E1218" s="253" t="s">
        <v>1</v>
      </c>
      <c r="F1218" s="254" t="s">
        <v>515</v>
      </c>
      <c r="G1218" s="252"/>
      <c r="H1218" s="255">
        <v>12.318</v>
      </c>
      <c r="I1218" s="256"/>
      <c r="J1218" s="252"/>
      <c r="K1218" s="252"/>
      <c r="L1218" s="257"/>
      <c r="M1218" s="258"/>
      <c r="N1218" s="259"/>
      <c r="O1218" s="259"/>
      <c r="P1218" s="259"/>
      <c r="Q1218" s="259"/>
      <c r="R1218" s="259"/>
      <c r="S1218" s="259"/>
      <c r="T1218" s="260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61" t="s">
        <v>180</v>
      </c>
      <c r="AU1218" s="261" t="s">
        <v>85</v>
      </c>
      <c r="AV1218" s="14" t="s">
        <v>85</v>
      </c>
      <c r="AW1218" s="14" t="s">
        <v>33</v>
      </c>
      <c r="AX1218" s="14" t="s">
        <v>76</v>
      </c>
      <c r="AY1218" s="261" t="s">
        <v>172</v>
      </c>
    </row>
    <row r="1219" s="13" customFormat="1">
      <c r="A1219" s="13"/>
      <c r="B1219" s="240"/>
      <c r="C1219" s="241"/>
      <c r="D1219" s="242" t="s">
        <v>180</v>
      </c>
      <c r="E1219" s="243" t="s">
        <v>1</v>
      </c>
      <c r="F1219" s="244" t="s">
        <v>516</v>
      </c>
      <c r="G1219" s="241"/>
      <c r="H1219" s="243" t="s">
        <v>1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50" t="s">
        <v>180</v>
      </c>
      <c r="AU1219" s="250" t="s">
        <v>85</v>
      </c>
      <c r="AV1219" s="13" t="s">
        <v>83</v>
      </c>
      <c r="AW1219" s="13" t="s">
        <v>33</v>
      </c>
      <c r="AX1219" s="13" t="s">
        <v>76</v>
      </c>
      <c r="AY1219" s="250" t="s">
        <v>172</v>
      </c>
    </row>
    <row r="1220" s="13" customFormat="1">
      <c r="A1220" s="13"/>
      <c r="B1220" s="240"/>
      <c r="C1220" s="241"/>
      <c r="D1220" s="242" t="s">
        <v>180</v>
      </c>
      <c r="E1220" s="243" t="s">
        <v>1</v>
      </c>
      <c r="F1220" s="244" t="s">
        <v>509</v>
      </c>
      <c r="G1220" s="241"/>
      <c r="H1220" s="243" t="s">
        <v>1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50" t="s">
        <v>180</v>
      </c>
      <c r="AU1220" s="250" t="s">
        <v>85</v>
      </c>
      <c r="AV1220" s="13" t="s">
        <v>83</v>
      </c>
      <c r="AW1220" s="13" t="s">
        <v>33</v>
      </c>
      <c r="AX1220" s="13" t="s">
        <v>76</v>
      </c>
      <c r="AY1220" s="250" t="s">
        <v>172</v>
      </c>
    </row>
    <row r="1221" s="14" customFormat="1">
      <c r="A1221" s="14"/>
      <c r="B1221" s="251"/>
      <c r="C1221" s="252"/>
      <c r="D1221" s="242" t="s">
        <v>180</v>
      </c>
      <c r="E1221" s="253" t="s">
        <v>1</v>
      </c>
      <c r="F1221" s="254" t="s">
        <v>517</v>
      </c>
      <c r="G1221" s="252"/>
      <c r="H1221" s="255">
        <v>1.6890000000000001</v>
      </c>
      <c r="I1221" s="256"/>
      <c r="J1221" s="252"/>
      <c r="K1221" s="252"/>
      <c r="L1221" s="257"/>
      <c r="M1221" s="258"/>
      <c r="N1221" s="259"/>
      <c r="O1221" s="259"/>
      <c r="P1221" s="259"/>
      <c r="Q1221" s="259"/>
      <c r="R1221" s="259"/>
      <c r="S1221" s="259"/>
      <c r="T1221" s="260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61" t="s">
        <v>180</v>
      </c>
      <c r="AU1221" s="261" t="s">
        <v>85</v>
      </c>
      <c r="AV1221" s="14" t="s">
        <v>85</v>
      </c>
      <c r="AW1221" s="14" t="s">
        <v>33</v>
      </c>
      <c r="AX1221" s="14" t="s">
        <v>76</v>
      </c>
      <c r="AY1221" s="261" t="s">
        <v>172</v>
      </c>
    </row>
    <row r="1222" s="13" customFormat="1">
      <c r="A1222" s="13"/>
      <c r="B1222" s="240"/>
      <c r="C1222" s="241"/>
      <c r="D1222" s="242" t="s">
        <v>180</v>
      </c>
      <c r="E1222" s="243" t="s">
        <v>1</v>
      </c>
      <c r="F1222" s="244" t="s">
        <v>776</v>
      </c>
      <c r="G1222" s="241"/>
      <c r="H1222" s="243" t="s">
        <v>1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50" t="s">
        <v>180</v>
      </c>
      <c r="AU1222" s="250" t="s">
        <v>85</v>
      </c>
      <c r="AV1222" s="13" t="s">
        <v>83</v>
      </c>
      <c r="AW1222" s="13" t="s">
        <v>33</v>
      </c>
      <c r="AX1222" s="13" t="s">
        <v>76</v>
      </c>
      <c r="AY1222" s="250" t="s">
        <v>172</v>
      </c>
    </row>
    <row r="1223" s="13" customFormat="1">
      <c r="A1223" s="13"/>
      <c r="B1223" s="240"/>
      <c r="C1223" s="241"/>
      <c r="D1223" s="242" t="s">
        <v>180</v>
      </c>
      <c r="E1223" s="243" t="s">
        <v>1</v>
      </c>
      <c r="F1223" s="244" t="s">
        <v>777</v>
      </c>
      <c r="G1223" s="241"/>
      <c r="H1223" s="243" t="s">
        <v>1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50" t="s">
        <v>180</v>
      </c>
      <c r="AU1223" s="250" t="s">
        <v>85</v>
      </c>
      <c r="AV1223" s="13" t="s">
        <v>83</v>
      </c>
      <c r="AW1223" s="13" t="s">
        <v>33</v>
      </c>
      <c r="AX1223" s="13" t="s">
        <v>76</v>
      </c>
      <c r="AY1223" s="250" t="s">
        <v>172</v>
      </c>
    </row>
    <row r="1224" s="13" customFormat="1">
      <c r="A1224" s="13"/>
      <c r="B1224" s="240"/>
      <c r="C1224" s="241"/>
      <c r="D1224" s="242" t="s">
        <v>180</v>
      </c>
      <c r="E1224" s="243" t="s">
        <v>1</v>
      </c>
      <c r="F1224" s="244" t="s">
        <v>335</v>
      </c>
      <c r="G1224" s="241"/>
      <c r="H1224" s="243" t="s">
        <v>1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50" t="s">
        <v>180</v>
      </c>
      <c r="AU1224" s="250" t="s">
        <v>85</v>
      </c>
      <c r="AV1224" s="13" t="s">
        <v>83</v>
      </c>
      <c r="AW1224" s="13" t="s">
        <v>33</v>
      </c>
      <c r="AX1224" s="13" t="s">
        <v>76</v>
      </c>
      <c r="AY1224" s="250" t="s">
        <v>172</v>
      </c>
    </row>
    <row r="1225" s="13" customFormat="1">
      <c r="A1225" s="13"/>
      <c r="B1225" s="240"/>
      <c r="C1225" s="241"/>
      <c r="D1225" s="242" t="s">
        <v>180</v>
      </c>
      <c r="E1225" s="243" t="s">
        <v>1</v>
      </c>
      <c r="F1225" s="244" t="s">
        <v>778</v>
      </c>
      <c r="G1225" s="241"/>
      <c r="H1225" s="243" t="s">
        <v>1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50" t="s">
        <v>180</v>
      </c>
      <c r="AU1225" s="250" t="s">
        <v>85</v>
      </c>
      <c r="AV1225" s="13" t="s">
        <v>83</v>
      </c>
      <c r="AW1225" s="13" t="s">
        <v>33</v>
      </c>
      <c r="AX1225" s="13" t="s">
        <v>76</v>
      </c>
      <c r="AY1225" s="250" t="s">
        <v>172</v>
      </c>
    </row>
    <row r="1226" s="14" customFormat="1">
      <c r="A1226" s="14"/>
      <c r="B1226" s="251"/>
      <c r="C1226" s="252"/>
      <c r="D1226" s="242" t="s">
        <v>180</v>
      </c>
      <c r="E1226" s="253" t="s">
        <v>1</v>
      </c>
      <c r="F1226" s="254" t="s">
        <v>779</v>
      </c>
      <c r="G1226" s="252"/>
      <c r="H1226" s="255">
        <v>36.366999999999997</v>
      </c>
      <c r="I1226" s="256"/>
      <c r="J1226" s="252"/>
      <c r="K1226" s="252"/>
      <c r="L1226" s="257"/>
      <c r="M1226" s="258"/>
      <c r="N1226" s="259"/>
      <c r="O1226" s="259"/>
      <c r="P1226" s="259"/>
      <c r="Q1226" s="259"/>
      <c r="R1226" s="259"/>
      <c r="S1226" s="259"/>
      <c r="T1226" s="260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61" t="s">
        <v>180</v>
      </c>
      <c r="AU1226" s="261" t="s">
        <v>85</v>
      </c>
      <c r="AV1226" s="14" t="s">
        <v>85</v>
      </c>
      <c r="AW1226" s="14" t="s">
        <v>33</v>
      </c>
      <c r="AX1226" s="14" t="s">
        <v>76</v>
      </c>
      <c r="AY1226" s="261" t="s">
        <v>172</v>
      </c>
    </row>
    <row r="1227" s="14" customFormat="1">
      <c r="A1227" s="14"/>
      <c r="B1227" s="251"/>
      <c r="C1227" s="252"/>
      <c r="D1227" s="242" t="s">
        <v>180</v>
      </c>
      <c r="E1227" s="253" t="s">
        <v>1</v>
      </c>
      <c r="F1227" s="254" t="s">
        <v>781</v>
      </c>
      <c r="G1227" s="252"/>
      <c r="H1227" s="255">
        <v>31.576000000000001</v>
      </c>
      <c r="I1227" s="256"/>
      <c r="J1227" s="252"/>
      <c r="K1227" s="252"/>
      <c r="L1227" s="257"/>
      <c r="M1227" s="258"/>
      <c r="N1227" s="259"/>
      <c r="O1227" s="259"/>
      <c r="P1227" s="259"/>
      <c r="Q1227" s="259"/>
      <c r="R1227" s="259"/>
      <c r="S1227" s="259"/>
      <c r="T1227" s="260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61" t="s">
        <v>180</v>
      </c>
      <c r="AU1227" s="261" t="s">
        <v>85</v>
      </c>
      <c r="AV1227" s="14" t="s">
        <v>85</v>
      </c>
      <c r="AW1227" s="14" t="s">
        <v>33</v>
      </c>
      <c r="AX1227" s="14" t="s">
        <v>76</v>
      </c>
      <c r="AY1227" s="261" t="s">
        <v>172</v>
      </c>
    </row>
    <row r="1228" s="14" customFormat="1">
      <c r="A1228" s="14"/>
      <c r="B1228" s="251"/>
      <c r="C1228" s="252"/>
      <c r="D1228" s="242" t="s">
        <v>180</v>
      </c>
      <c r="E1228" s="253" t="s">
        <v>1</v>
      </c>
      <c r="F1228" s="254" t="s">
        <v>783</v>
      </c>
      <c r="G1228" s="252"/>
      <c r="H1228" s="255">
        <v>50.154000000000003</v>
      </c>
      <c r="I1228" s="256"/>
      <c r="J1228" s="252"/>
      <c r="K1228" s="252"/>
      <c r="L1228" s="257"/>
      <c r="M1228" s="258"/>
      <c r="N1228" s="259"/>
      <c r="O1228" s="259"/>
      <c r="P1228" s="259"/>
      <c r="Q1228" s="259"/>
      <c r="R1228" s="259"/>
      <c r="S1228" s="259"/>
      <c r="T1228" s="260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61" t="s">
        <v>180</v>
      </c>
      <c r="AU1228" s="261" t="s">
        <v>85</v>
      </c>
      <c r="AV1228" s="14" t="s">
        <v>85</v>
      </c>
      <c r="AW1228" s="14" t="s">
        <v>33</v>
      </c>
      <c r="AX1228" s="14" t="s">
        <v>76</v>
      </c>
      <c r="AY1228" s="261" t="s">
        <v>172</v>
      </c>
    </row>
    <row r="1229" s="14" customFormat="1">
      <c r="A1229" s="14"/>
      <c r="B1229" s="251"/>
      <c r="C1229" s="252"/>
      <c r="D1229" s="242" t="s">
        <v>180</v>
      </c>
      <c r="E1229" s="253" t="s">
        <v>1</v>
      </c>
      <c r="F1229" s="254" t="s">
        <v>785</v>
      </c>
      <c r="G1229" s="252"/>
      <c r="H1229" s="255">
        <v>3.1589999999999998</v>
      </c>
      <c r="I1229" s="256"/>
      <c r="J1229" s="252"/>
      <c r="K1229" s="252"/>
      <c r="L1229" s="257"/>
      <c r="M1229" s="258"/>
      <c r="N1229" s="259"/>
      <c r="O1229" s="259"/>
      <c r="P1229" s="259"/>
      <c r="Q1229" s="259"/>
      <c r="R1229" s="259"/>
      <c r="S1229" s="259"/>
      <c r="T1229" s="260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61" t="s">
        <v>180</v>
      </c>
      <c r="AU1229" s="261" t="s">
        <v>85</v>
      </c>
      <c r="AV1229" s="14" t="s">
        <v>85</v>
      </c>
      <c r="AW1229" s="14" t="s">
        <v>33</v>
      </c>
      <c r="AX1229" s="14" t="s">
        <v>76</v>
      </c>
      <c r="AY1229" s="261" t="s">
        <v>172</v>
      </c>
    </row>
    <row r="1230" s="14" customFormat="1">
      <c r="A1230" s="14"/>
      <c r="B1230" s="251"/>
      <c r="C1230" s="252"/>
      <c r="D1230" s="242" t="s">
        <v>180</v>
      </c>
      <c r="E1230" s="253" t="s">
        <v>1</v>
      </c>
      <c r="F1230" s="254" t="s">
        <v>786</v>
      </c>
      <c r="G1230" s="252"/>
      <c r="H1230" s="255">
        <v>26.539999999999999</v>
      </c>
      <c r="I1230" s="256"/>
      <c r="J1230" s="252"/>
      <c r="K1230" s="252"/>
      <c r="L1230" s="257"/>
      <c r="M1230" s="258"/>
      <c r="N1230" s="259"/>
      <c r="O1230" s="259"/>
      <c r="P1230" s="259"/>
      <c r="Q1230" s="259"/>
      <c r="R1230" s="259"/>
      <c r="S1230" s="259"/>
      <c r="T1230" s="260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61" t="s">
        <v>180</v>
      </c>
      <c r="AU1230" s="261" t="s">
        <v>85</v>
      </c>
      <c r="AV1230" s="14" t="s">
        <v>85</v>
      </c>
      <c r="AW1230" s="14" t="s">
        <v>33</v>
      </c>
      <c r="AX1230" s="14" t="s">
        <v>76</v>
      </c>
      <c r="AY1230" s="261" t="s">
        <v>172</v>
      </c>
    </row>
    <row r="1231" s="14" customFormat="1">
      <c r="A1231" s="14"/>
      <c r="B1231" s="251"/>
      <c r="C1231" s="252"/>
      <c r="D1231" s="242" t="s">
        <v>180</v>
      </c>
      <c r="E1231" s="253" t="s">
        <v>1</v>
      </c>
      <c r="F1231" s="254" t="s">
        <v>788</v>
      </c>
      <c r="G1231" s="252"/>
      <c r="H1231" s="255">
        <v>1.613</v>
      </c>
      <c r="I1231" s="256"/>
      <c r="J1231" s="252"/>
      <c r="K1231" s="252"/>
      <c r="L1231" s="257"/>
      <c r="M1231" s="258"/>
      <c r="N1231" s="259"/>
      <c r="O1231" s="259"/>
      <c r="P1231" s="259"/>
      <c r="Q1231" s="259"/>
      <c r="R1231" s="259"/>
      <c r="S1231" s="259"/>
      <c r="T1231" s="260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61" t="s">
        <v>180</v>
      </c>
      <c r="AU1231" s="261" t="s">
        <v>85</v>
      </c>
      <c r="AV1231" s="14" t="s">
        <v>85</v>
      </c>
      <c r="AW1231" s="14" t="s">
        <v>33</v>
      </c>
      <c r="AX1231" s="14" t="s">
        <v>76</v>
      </c>
      <c r="AY1231" s="261" t="s">
        <v>172</v>
      </c>
    </row>
    <row r="1232" s="13" customFormat="1">
      <c r="A1232" s="13"/>
      <c r="B1232" s="240"/>
      <c r="C1232" s="241"/>
      <c r="D1232" s="242" t="s">
        <v>180</v>
      </c>
      <c r="E1232" s="243" t="s">
        <v>1</v>
      </c>
      <c r="F1232" s="244" t="s">
        <v>789</v>
      </c>
      <c r="G1232" s="241"/>
      <c r="H1232" s="243" t="s">
        <v>1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50" t="s">
        <v>180</v>
      </c>
      <c r="AU1232" s="250" t="s">
        <v>85</v>
      </c>
      <c r="AV1232" s="13" t="s">
        <v>83</v>
      </c>
      <c r="AW1232" s="13" t="s">
        <v>33</v>
      </c>
      <c r="AX1232" s="13" t="s">
        <v>76</v>
      </c>
      <c r="AY1232" s="250" t="s">
        <v>172</v>
      </c>
    </row>
    <row r="1233" s="14" customFormat="1">
      <c r="A1233" s="14"/>
      <c r="B1233" s="251"/>
      <c r="C1233" s="252"/>
      <c r="D1233" s="242" t="s">
        <v>180</v>
      </c>
      <c r="E1233" s="253" t="s">
        <v>1</v>
      </c>
      <c r="F1233" s="254" t="s">
        <v>790</v>
      </c>
      <c r="G1233" s="252"/>
      <c r="H1233" s="255">
        <v>37.968000000000004</v>
      </c>
      <c r="I1233" s="256"/>
      <c r="J1233" s="252"/>
      <c r="K1233" s="252"/>
      <c r="L1233" s="257"/>
      <c r="M1233" s="258"/>
      <c r="N1233" s="259"/>
      <c r="O1233" s="259"/>
      <c r="P1233" s="259"/>
      <c r="Q1233" s="259"/>
      <c r="R1233" s="259"/>
      <c r="S1233" s="259"/>
      <c r="T1233" s="260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61" t="s">
        <v>180</v>
      </c>
      <c r="AU1233" s="261" t="s">
        <v>85</v>
      </c>
      <c r="AV1233" s="14" t="s">
        <v>85</v>
      </c>
      <c r="AW1233" s="14" t="s">
        <v>33</v>
      </c>
      <c r="AX1233" s="14" t="s">
        <v>76</v>
      </c>
      <c r="AY1233" s="261" t="s">
        <v>172</v>
      </c>
    </row>
    <row r="1234" s="13" customFormat="1">
      <c r="A1234" s="13"/>
      <c r="B1234" s="240"/>
      <c r="C1234" s="241"/>
      <c r="D1234" s="242" t="s">
        <v>180</v>
      </c>
      <c r="E1234" s="243" t="s">
        <v>1</v>
      </c>
      <c r="F1234" s="244" t="s">
        <v>792</v>
      </c>
      <c r="G1234" s="241"/>
      <c r="H1234" s="243" t="s">
        <v>1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50" t="s">
        <v>180</v>
      </c>
      <c r="AU1234" s="250" t="s">
        <v>85</v>
      </c>
      <c r="AV1234" s="13" t="s">
        <v>83</v>
      </c>
      <c r="AW1234" s="13" t="s">
        <v>33</v>
      </c>
      <c r="AX1234" s="13" t="s">
        <v>76</v>
      </c>
      <c r="AY1234" s="250" t="s">
        <v>172</v>
      </c>
    </row>
    <row r="1235" s="14" customFormat="1">
      <c r="A1235" s="14"/>
      <c r="B1235" s="251"/>
      <c r="C1235" s="252"/>
      <c r="D1235" s="242" t="s">
        <v>180</v>
      </c>
      <c r="E1235" s="253" t="s">
        <v>1</v>
      </c>
      <c r="F1235" s="254" t="s">
        <v>793</v>
      </c>
      <c r="G1235" s="252"/>
      <c r="H1235" s="255">
        <v>54.505000000000003</v>
      </c>
      <c r="I1235" s="256"/>
      <c r="J1235" s="252"/>
      <c r="K1235" s="252"/>
      <c r="L1235" s="257"/>
      <c r="M1235" s="258"/>
      <c r="N1235" s="259"/>
      <c r="O1235" s="259"/>
      <c r="P1235" s="259"/>
      <c r="Q1235" s="259"/>
      <c r="R1235" s="259"/>
      <c r="S1235" s="259"/>
      <c r="T1235" s="260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61" t="s">
        <v>180</v>
      </c>
      <c r="AU1235" s="261" t="s">
        <v>85</v>
      </c>
      <c r="AV1235" s="14" t="s">
        <v>85</v>
      </c>
      <c r="AW1235" s="14" t="s">
        <v>33</v>
      </c>
      <c r="AX1235" s="14" t="s">
        <v>76</v>
      </c>
      <c r="AY1235" s="261" t="s">
        <v>172</v>
      </c>
    </row>
    <row r="1236" s="13" customFormat="1">
      <c r="A1236" s="13"/>
      <c r="B1236" s="240"/>
      <c r="C1236" s="241"/>
      <c r="D1236" s="242" t="s">
        <v>180</v>
      </c>
      <c r="E1236" s="243" t="s">
        <v>1</v>
      </c>
      <c r="F1236" s="244" t="s">
        <v>795</v>
      </c>
      <c r="G1236" s="241"/>
      <c r="H1236" s="243" t="s">
        <v>1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50" t="s">
        <v>180</v>
      </c>
      <c r="AU1236" s="250" t="s">
        <v>85</v>
      </c>
      <c r="AV1236" s="13" t="s">
        <v>83</v>
      </c>
      <c r="AW1236" s="13" t="s">
        <v>33</v>
      </c>
      <c r="AX1236" s="13" t="s">
        <v>76</v>
      </c>
      <c r="AY1236" s="250" t="s">
        <v>172</v>
      </c>
    </row>
    <row r="1237" s="13" customFormat="1">
      <c r="A1237" s="13"/>
      <c r="B1237" s="240"/>
      <c r="C1237" s="241"/>
      <c r="D1237" s="242" t="s">
        <v>180</v>
      </c>
      <c r="E1237" s="243" t="s">
        <v>1</v>
      </c>
      <c r="F1237" s="244" t="s">
        <v>796</v>
      </c>
      <c r="G1237" s="241"/>
      <c r="H1237" s="243" t="s">
        <v>1</v>
      </c>
      <c r="I1237" s="245"/>
      <c r="J1237" s="241"/>
      <c r="K1237" s="241"/>
      <c r="L1237" s="246"/>
      <c r="M1237" s="247"/>
      <c r="N1237" s="248"/>
      <c r="O1237" s="248"/>
      <c r="P1237" s="248"/>
      <c r="Q1237" s="248"/>
      <c r="R1237" s="248"/>
      <c r="S1237" s="248"/>
      <c r="T1237" s="249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50" t="s">
        <v>180</v>
      </c>
      <c r="AU1237" s="250" t="s">
        <v>85</v>
      </c>
      <c r="AV1237" s="13" t="s">
        <v>83</v>
      </c>
      <c r="AW1237" s="13" t="s">
        <v>33</v>
      </c>
      <c r="AX1237" s="13" t="s">
        <v>76</v>
      </c>
      <c r="AY1237" s="250" t="s">
        <v>172</v>
      </c>
    </row>
    <row r="1238" s="14" customFormat="1">
      <c r="A1238" s="14"/>
      <c r="B1238" s="251"/>
      <c r="C1238" s="252"/>
      <c r="D1238" s="242" t="s">
        <v>180</v>
      </c>
      <c r="E1238" s="253" t="s">
        <v>1</v>
      </c>
      <c r="F1238" s="254" t="s">
        <v>797</v>
      </c>
      <c r="G1238" s="252"/>
      <c r="H1238" s="255">
        <v>2.1779999999999999</v>
      </c>
      <c r="I1238" s="256"/>
      <c r="J1238" s="252"/>
      <c r="K1238" s="252"/>
      <c r="L1238" s="257"/>
      <c r="M1238" s="258"/>
      <c r="N1238" s="259"/>
      <c r="O1238" s="259"/>
      <c r="P1238" s="259"/>
      <c r="Q1238" s="259"/>
      <c r="R1238" s="259"/>
      <c r="S1238" s="259"/>
      <c r="T1238" s="260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61" t="s">
        <v>180</v>
      </c>
      <c r="AU1238" s="261" t="s">
        <v>85</v>
      </c>
      <c r="AV1238" s="14" t="s">
        <v>85</v>
      </c>
      <c r="AW1238" s="14" t="s">
        <v>33</v>
      </c>
      <c r="AX1238" s="14" t="s">
        <v>76</v>
      </c>
      <c r="AY1238" s="261" t="s">
        <v>172</v>
      </c>
    </row>
    <row r="1239" s="13" customFormat="1">
      <c r="A1239" s="13"/>
      <c r="B1239" s="240"/>
      <c r="C1239" s="241"/>
      <c r="D1239" s="242" t="s">
        <v>180</v>
      </c>
      <c r="E1239" s="243" t="s">
        <v>1</v>
      </c>
      <c r="F1239" s="244" t="s">
        <v>798</v>
      </c>
      <c r="G1239" s="241"/>
      <c r="H1239" s="243" t="s">
        <v>1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50" t="s">
        <v>180</v>
      </c>
      <c r="AU1239" s="250" t="s">
        <v>85</v>
      </c>
      <c r="AV1239" s="13" t="s">
        <v>83</v>
      </c>
      <c r="AW1239" s="13" t="s">
        <v>33</v>
      </c>
      <c r="AX1239" s="13" t="s">
        <v>76</v>
      </c>
      <c r="AY1239" s="250" t="s">
        <v>172</v>
      </c>
    </row>
    <row r="1240" s="13" customFormat="1">
      <c r="A1240" s="13"/>
      <c r="B1240" s="240"/>
      <c r="C1240" s="241"/>
      <c r="D1240" s="242" t="s">
        <v>180</v>
      </c>
      <c r="E1240" s="243" t="s">
        <v>1</v>
      </c>
      <c r="F1240" s="244" t="s">
        <v>796</v>
      </c>
      <c r="G1240" s="241"/>
      <c r="H1240" s="243" t="s">
        <v>1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50" t="s">
        <v>180</v>
      </c>
      <c r="AU1240" s="250" t="s">
        <v>85</v>
      </c>
      <c r="AV1240" s="13" t="s">
        <v>83</v>
      </c>
      <c r="AW1240" s="13" t="s">
        <v>33</v>
      </c>
      <c r="AX1240" s="13" t="s">
        <v>76</v>
      </c>
      <c r="AY1240" s="250" t="s">
        <v>172</v>
      </c>
    </row>
    <row r="1241" s="14" customFormat="1">
      <c r="A1241" s="14"/>
      <c r="B1241" s="251"/>
      <c r="C1241" s="252"/>
      <c r="D1241" s="242" t="s">
        <v>180</v>
      </c>
      <c r="E1241" s="253" t="s">
        <v>1</v>
      </c>
      <c r="F1241" s="254" t="s">
        <v>799</v>
      </c>
      <c r="G1241" s="252"/>
      <c r="H1241" s="255">
        <v>2.9239999999999999</v>
      </c>
      <c r="I1241" s="256"/>
      <c r="J1241" s="252"/>
      <c r="K1241" s="252"/>
      <c r="L1241" s="257"/>
      <c r="M1241" s="258"/>
      <c r="N1241" s="259"/>
      <c r="O1241" s="259"/>
      <c r="P1241" s="259"/>
      <c r="Q1241" s="259"/>
      <c r="R1241" s="259"/>
      <c r="S1241" s="259"/>
      <c r="T1241" s="260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1" t="s">
        <v>180</v>
      </c>
      <c r="AU1241" s="261" t="s">
        <v>85</v>
      </c>
      <c r="AV1241" s="14" t="s">
        <v>85</v>
      </c>
      <c r="AW1241" s="14" t="s">
        <v>33</v>
      </c>
      <c r="AX1241" s="14" t="s">
        <v>76</v>
      </c>
      <c r="AY1241" s="261" t="s">
        <v>172</v>
      </c>
    </row>
    <row r="1242" s="13" customFormat="1">
      <c r="A1242" s="13"/>
      <c r="B1242" s="240"/>
      <c r="C1242" s="241"/>
      <c r="D1242" s="242" t="s">
        <v>180</v>
      </c>
      <c r="E1242" s="243" t="s">
        <v>1</v>
      </c>
      <c r="F1242" s="244" t="s">
        <v>800</v>
      </c>
      <c r="G1242" s="241"/>
      <c r="H1242" s="243" t="s">
        <v>1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50" t="s">
        <v>180</v>
      </c>
      <c r="AU1242" s="250" t="s">
        <v>85</v>
      </c>
      <c r="AV1242" s="13" t="s">
        <v>83</v>
      </c>
      <c r="AW1242" s="13" t="s">
        <v>33</v>
      </c>
      <c r="AX1242" s="13" t="s">
        <v>76</v>
      </c>
      <c r="AY1242" s="250" t="s">
        <v>172</v>
      </c>
    </row>
    <row r="1243" s="13" customFormat="1">
      <c r="A1243" s="13"/>
      <c r="B1243" s="240"/>
      <c r="C1243" s="241"/>
      <c r="D1243" s="242" t="s">
        <v>180</v>
      </c>
      <c r="E1243" s="243" t="s">
        <v>1</v>
      </c>
      <c r="F1243" s="244" t="s">
        <v>796</v>
      </c>
      <c r="G1243" s="241"/>
      <c r="H1243" s="243" t="s">
        <v>1</v>
      </c>
      <c r="I1243" s="245"/>
      <c r="J1243" s="241"/>
      <c r="K1243" s="241"/>
      <c r="L1243" s="246"/>
      <c r="M1243" s="247"/>
      <c r="N1243" s="248"/>
      <c r="O1243" s="248"/>
      <c r="P1243" s="248"/>
      <c r="Q1243" s="248"/>
      <c r="R1243" s="248"/>
      <c r="S1243" s="248"/>
      <c r="T1243" s="249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50" t="s">
        <v>180</v>
      </c>
      <c r="AU1243" s="250" t="s">
        <v>85</v>
      </c>
      <c r="AV1243" s="13" t="s">
        <v>83</v>
      </c>
      <c r="AW1243" s="13" t="s">
        <v>33</v>
      </c>
      <c r="AX1243" s="13" t="s">
        <v>76</v>
      </c>
      <c r="AY1243" s="250" t="s">
        <v>172</v>
      </c>
    </row>
    <row r="1244" s="14" customFormat="1">
      <c r="A1244" s="14"/>
      <c r="B1244" s="251"/>
      <c r="C1244" s="252"/>
      <c r="D1244" s="242" t="s">
        <v>180</v>
      </c>
      <c r="E1244" s="253" t="s">
        <v>1</v>
      </c>
      <c r="F1244" s="254" t="s">
        <v>801</v>
      </c>
      <c r="G1244" s="252"/>
      <c r="H1244" s="255">
        <v>1.996</v>
      </c>
      <c r="I1244" s="256"/>
      <c r="J1244" s="252"/>
      <c r="K1244" s="252"/>
      <c r="L1244" s="257"/>
      <c r="M1244" s="258"/>
      <c r="N1244" s="259"/>
      <c r="O1244" s="259"/>
      <c r="P1244" s="259"/>
      <c r="Q1244" s="259"/>
      <c r="R1244" s="259"/>
      <c r="S1244" s="259"/>
      <c r="T1244" s="260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61" t="s">
        <v>180</v>
      </c>
      <c r="AU1244" s="261" t="s">
        <v>85</v>
      </c>
      <c r="AV1244" s="14" t="s">
        <v>85</v>
      </c>
      <c r="AW1244" s="14" t="s">
        <v>33</v>
      </c>
      <c r="AX1244" s="14" t="s">
        <v>76</v>
      </c>
      <c r="AY1244" s="261" t="s">
        <v>172</v>
      </c>
    </row>
    <row r="1245" s="14" customFormat="1">
      <c r="A1245" s="14"/>
      <c r="B1245" s="251"/>
      <c r="C1245" s="252"/>
      <c r="D1245" s="242" t="s">
        <v>180</v>
      </c>
      <c r="E1245" s="253" t="s">
        <v>1</v>
      </c>
      <c r="F1245" s="254" t="s">
        <v>802</v>
      </c>
      <c r="G1245" s="252"/>
      <c r="H1245" s="255">
        <v>-2.7999999999999998</v>
      </c>
      <c r="I1245" s="256"/>
      <c r="J1245" s="252"/>
      <c r="K1245" s="252"/>
      <c r="L1245" s="257"/>
      <c r="M1245" s="258"/>
      <c r="N1245" s="259"/>
      <c r="O1245" s="259"/>
      <c r="P1245" s="259"/>
      <c r="Q1245" s="259"/>
      <c r="R1245" s="259"/>
      <c r="S1245" s="259"/>
      <c r="T1245" s="260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61" t="s">
        <v>180</v>
      </c>
      <c r="AU1245" s="261" t="s">
        <v>85</v>
      </c>
      <c r="AV1245" s="14" t="s">
        <v>85</v>
      </c>
      <c r="AW1245" s="14" t="s">
        <v>33</v>
      </c>
      <c r="AX1245" s="14" t="s">
        <v>76</v>
      </c>
      <c r="AY1245" s="261" t="s">
        <v>172</v>
      </c>
    </row>
    <row r="1246" s="13" customFormat="1">
      <c r="A1246" s="13"/>
      <c r="B1246" s="240"/>
      <c r="C1246" s="241"/>
      <c r="D1246" s="242" t="s">
        <v>180</v>
      </c>
      <c r="E1246" s="243" t="s">
        <v>1</v>
      </c>
      <c r="F1246" s="244" t="s">
        <v>341</v>
      </c>
      <c r="G1246" s="241"/>
      <c r="H1246" s="243" t="s">
        <v>1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50" t="s">
        <v>180</v>
      </c>
      <c r="AU1246" s="250" t="s">
        <v>85</v>
      </c>
      <c r="AV1246" s="13" t="s">
        <v>83</v>
      </c>
      <c r="AW1246" s="13" t="s">
        <v>33</v>
      </c>
      <c r="AX1246" s="13" t="s">
        <v>76</v>
      </c>
      <c r="AY1246" s="250" t="s">
        <v>172</v>
      </c>
    </row>
    <row r="1247" s="13" customFormat="1">
      <c r="A1247" s="13"/>
      <c r="B1247" s="240"/>
      <c r="C1247" s="241"/>
      <c r="D1247" s="242" t="s">
        <v>180</v>
      </c>
      <c r="E1247" s="243" t="s">
        <v>1</v>
      </c>
      <c r="F1247" s="244" t="s">
        <v>803</v>
      </c>
      <c r="G1247" s="241"/>
      <c r="H1247" s="243" t="s">
        <v>1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50" t="s">
        <v>180</v>
      </c>
      <c r="AU1247" s="250" t="s">
        <v>85</v>
      </c>
      <c r="AV1247" s="13" t="s">
        <v>83</v>
      </c>
      <c r="AW1247" s="13" t="s">
        <v>33</v>
      </c>
      <c r="AX1247" s="13" t="s">
        <v>76</v>
      </c>
      <c r="AY1247" s="250" t="s">
        <v>172</v>
      </c>
    </row>
    <row r="1248" s="14" customFormat="1">
      <c r="A1248" s="14"/>
      <c r="B1248" s="251"/>
      <c r="C1248" s="252"/>
      <c r="D1248" s="242" t="s">
        <v>180</v>
      </c>
      <c r="E1248" s="253" t="s">
        <v>1</v>
      </c>
      <c r="F1248" s="254" t="s">
        <v>804</v>
      </c>
      <c r="G1248" s="252"/>
      <c r="H1248" s="255">
        <v>59.354999999999997</v>
      </c>
      <c r="I1248" s="256"/>
      <c r="J1248" s="252"/>
      <c r="K1248" s="252"/>
      <c r="L1248" s="257"/>
      <c r="M1248" s="258"/>
      <c r="N1248" s="259"/>
      <c r="O1248" s="259"/>
      <c r="P1248" s="259"/>
      <c r="Q1248" s="259"/>
      <c r="R1248" s="259"/>
      <c r="S1248" s="259"/>
      <c r="T1248" s="260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61" t="s">
        <v>180</v>
      </c>
      <c r="AU1248" s="261" t="s">
        <v>85</v>
      </c>
      <c r="AV1248" s="14" t="s">
        <v>85</v>
      </c>
      <c r="AW1248" s="14" t="s">
        <v>33</v>
      </c>
      <c r="AX1248" s="14" t="s">
        <v>76</v>
      </c>
      <c r="AY1248" s="261" t="s">
        <v>172</v>
      </c>
    </row>
    <row r="1249" s="14" customFormat="1">
      <c r="A1249" s="14"/>
      <c r="B1249" s="251"/>
      <c r="C1249" s="252"/>
      <c r="D1249" s="242" t="s">
        <v>180</v>
      </c>
      <c r="E1249" s="253" t="s">
        <v>1</v>
      </c>
      <c r="F1249" s="254" t="s">
        <v>805</v>
      </c>
      <c r="G1249" s="252"/>
      <c r="H1249" s="255">
        <v>35.051000000000002</v>
      </c>
      <c r="I1249" s="256"/>
      <c r="J1249" s="252"/>
      <c r="K1249" s="252"/>
      <c r="L1249" s="257"/>
      <c r="M1249" s="258"/>
      <c r="N1249" s="259"/>
      <c r="O1249" s="259"/>
      <c r="P1249" s="259"/>
      <c r="Q1249" s="259"/>
      <c r="R1249" s="259"/>
      <c r="S1249" s="259"/>
      <c r="T1249" s="260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61" t="s">
        <v>180</v>
      </c>
      <c r="AU1249" s="261" t="s">
        <v>85</v>
      </c>
      <c r="AV1249" s="14" t="s">
        <v>85</v>
      </c>
      <c r="AW1249" s="14" t="s">
        <v>33</v>
      </c>
      <c r="AX1249" s="14" t="s">
        <v>76</v>
      </c>
      <c r="AY1249" s="261" t="s">
        <v>172</v>
      </c>
    </row>
    <row r="1250" s="14" customFormat="1">
      <c r="A1250" s="14"/>
      <c r="B1250" s="251"/>
      <c r="C1250" s="252"/>
      <c r="D1250" s="242" t="s">
        <v>180</v>
      </c>
      <c r="E1250" s="253" t="s">
        <v>1</v>
      </c>
      <c r="F1250" s="254" t="s">
        <v>806</v>
      </c>
      <c r="G1250" s="252"/>
      <c r="H1250" s="255">
        <v>69.606999999999999</v>
      </c>
      <c r="I1250" s="256"/>
      <c r="J1250" s="252"/>
      <c r="K1250" s="252"/>
      <c r="L1250" s="257"/>
      <c r="M1250" s="258"/>
      <c r="N1250" s="259"/>
      <c r="O1250" s="259"/>
      <c r="P1250" s="259"/>
      <c r="Q1250" s="259"/>
      <c r="R1250" s="259"/>
      <c r="S1250" s="259"/>
      <c r="T1250" s="260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61" t="s">
        <v>180</v>
      </c>
      <c r="AU1250" s="261" t="s">
        <v>85</v>
      </c>
      <c r="AV1250" s="14" t="s">
        <v>85</v>
      </c>
      <c r="AW1250" s="14" t="s">
        <v>33</v>
      </c>
      <c r="AX1250" s="14" t="s">
        <v>76</v>
      </c>
      <c r="AY1250" s="261" t="s">
        <v>172</v>
      </c>
    </row>
    <row r="1251" s="14" customFormat="1">
      <c r="A1251" s="14"/>
      <c r="B1251" s="251"/>
      <c r="C1251" s="252"/>
      <c r="D1251" s="242" t="s">
        <v>180</v>
      </c>
      <c r="E1251" s="253" t="s">
        <v>1</v>
      </c>
      <c r="F1251" s="254" t="s">
        <v>807</v>
      </c>
      <c r="G1251" s="252"/>
      <c r="H1251" s="255">
        <v>77.742000000000004</v>
      </c>
      <c r="I1251" s="256"/>
      <c r="J1251" s="252"/>
      <c r="K1251" s="252"/>
      <c r="L1251" s="257"/>
      <c r="M1251" s="258"/>
      <c r="N1251" s="259"/>
      <c r="O1251" s="259"/>
      <c r="P1251" s="259"/>
      <c r="Q1251" s="259"/>
      <c r="R1251" s="259"/>
      <c r="S1251" s="259"/>
      <c r="T1251" s="260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61" t="s">
        <v>180</v>
      </c>
      <c r="AU1251" s="261" t="s">
        <v>85</v>
      </c>
      <c r="AV1251" s="14" t="s">
        <v>85</v>
      </c>
      <c r="AW1251" s="14" t="s">
        <v>33</v>
      </c>
      <c r="AX1251" s="14" t="s">
        <v>76</v>
      </c>
      <c r="AY1251" s="261" t="s">
        <v>172</v>
      </c>
    </row>
    <row r="1252" s="14" customFormat="1">
      <c r="A1252" s="14"/>
      <c r="B1252" s="251"/>
      <c r="C1252" s="252"/>
      <c r="D1252" s="242" t="s">
        <v>180</v>
      </c>
      <c r="E1252" s="253" t="s">
        <v>1</v>
      </c>
      <c r="F1252" s="254" t="s">
        <v>809</v>
      </c>
      <c r="G1252" s="252"/>
      <c r="H1252" s="255">
        <v>3.1389999999999998</v>
      </c>
      <c r="I1252" s="256"/>
      <c r="J1252" s="252"/>
      <c r="K1252" s="252"/>
      <c r="L1252" s="257"/>
      <c r="M1252" s="258"/>
      <c r="N1252" s="259"/>
      <c r="O1252" s="259"/>
      <c r="P1252" s="259"/>
      <c r="Q1252" s="259"/>
      <c r="R1252" s="259"/>
      <c r="S1252" s="259"/>
      <c r="T1252" s="260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61" t="s">
        <v>180</v>
      </c>
      <c r="AU1252" s="261" t="s">
        <v>85</v>
      </c>
      <c r="AV1252" s="14" t="s">
        <v>85</v>
      </c>
      <c r="AW1252" s="14" t="s">
        <v>33</v>
      </c>
      <c r="AX1252" s="14" t="s">
        <v>76</v>
      </c>
      <c r="AY1252" s="261" t="s">
        <v>172</v>
      </c>
    </row>
    <row r="1253" s="13" customFormat="1">
      <c r="A1253" s="13"/>
      <c r="B1253" s="240"/>
      <c r="C1253" s="241"/>
      <c r="D1253" s="242" t="s">
        <v>180</v>
      </c>
      <c r="E1253" s="243" t="s">
        <v>1</v>
      </c>
      <c r="F1253" s="244" t="s">
        <v>508</v>
      </c>
      <c r="G1253" s="241"/>
      <c r="H1253" s="243" t="s">
        <v>1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50" t="s">
        <v>180</v>
      </c>
      <c r="AU1253" s="250" t="s">
        <v>85</v>
      </c>
      <c r="AV1253" s="13" t="s">
        <v>83</v>
      </c>
      <c r="AW1253" s="13" t="s">
        <v>33</v>
      </c>
      <c r="AX1253" s="13" t="s">
        <v>76</v>
      </c>
      <c r="AY1253" s="250" t="s">
        <v>172</v>
      </c>
    </row>
    <row r="1254" s="13" customFormat="1">
      <c r="A1254" s="13"/>
      <c r="B1254" s="240"/>
      <c r="C1254" s="241"/>
      <c r="D1254" s="242" t="s">
        <v>180</v>
      </c>
      <c r="E1254" s="243" t="s">
        <v>1</v>
      </c>
      <c r="F1254" s="244" t="s">
        <v>796</v>
      </c>
      <c r="G1254" s="241"/>
      <c r="H1254" s="243" t="s">
        <v>1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50" t="s">
        <v>180</v>
      </c>
      <c r="AU1254" s="250" t="s">
        <v>85</v>
      </c>
      <c r="AV1254" s="13" t="s">
        <v>83</v>
      </c>
      <c r="AW1254" s="13" t="s">
        <v>33</v>
      </c>
      <c r="AX1254" s="13" t="s">
        <v>76</v>
      </c>
      <c r="AY1254" s="250" t="s">
        <v>172</v>
      </c>
    </row>
    <row r="1255" s="14" customFormat="1">
      <c r="A1255" s="14"/>
      <c r="B1255" s="251"/>
      <c r="C1255" s="252"/>
      <c r="D1255" s="242" t="s">
        <v>180</v>
      </c>
      <c r="E1255" s="253" t="s">
        <v>1</v>
      </c>
      <c r="F1255" s="254" t="s">
        <v>810</v>
      </c>
      <c r="G1255" s="252"/>
      <c r="H1255" s="255">
        <v>4.9000000000000004</v>
      </c>
      <c r="I1255" s="256"/>
      <c r="J1255" s="252"/>
      <c r="K1255" s="252"/>
      <c r="L1255" s="257"/>
      <c r="M1255" s="258"/>
      <c r="N1255" s="259"/>
      <c r="O1255" s="259"/>
      <c r="P1255" s="259"/>
      <c r="Q1255" s="259"/>
      <c r="R1255" s="259"/>
      <c r="S1255" s="259"/>
      <c r="T1255" s="260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61" t="s">
        <v>180</v>
      </c>
      <c r="AU1255" s="261" t="s">
        <v>85</v>
      </c>
      <c r="AV1255" s="14" t="s">
        <v>85</v>
      </c>
      <c r="AW1255" s="14" t="s">
        <v>33</v>
      </c>
      <c r="AX1255" s="14" t="s">
        <v>76</v>
      </c>
      <c r="AY1255" s="261" t="s">
        <v>172</v>
      </c>
    </row>
    <row r="1256" s="13" customFormat="1">
      <c r="A1256" s="13"/>
      <c r="B1256" s="240"/>
      <c r="C1256" s="241"/>
      <c r="D1256" s="242" t="s">
        <v>180</v>
      </c>
      <c r="E1256" s="243" t="s">
        <v>1</v>
      </c>
      <c r="F1256" s="244" t="s">
        <v>511</v>
      </c>
      <c r="G1256" s="241"/>
      <c r="H1256" s="243" t="s">
        <v>1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50" t="s">
        <v>180</v>
      </c>
      <c r="AU1256" s="250" t="s">
        <v>85</v>
      </c>
      <c r="AV1256" s="13" t="s">
        <v>83</v>
      </c>
      <c r="AW1256" s="13" t="s">
        <v>33</v>
      </c>
      <c r="AX1256" s="13" t="s">
        <v>76</v>
      </c>
      <c r="AY1256" s="250" t="s">
        <v>172</v>
      </c>
    </row>
    <row r="1257" s="13" customFormat="1">
      <c r="A1257" s="13"/>
      <c r="B1257" s="240"/>
      <c r="C1257" s="241"/>
      <c r="D1257" s="242" t="s">
        <v>180</v>
      </c>
      <c r="E1257" s="243" t="s">
        <v>1</v>
      </c>
      <c r="F1257" s="244" t="s">
        <v>796</v>
      </c>
      <c r="G1257" s="241"/>
      <c r="H1257" s="243" t="s">
        <v>1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50" t="s">
        <v>180</v>
      </c>
      <c r="AU1257" s="250" t="s">
        <v>85</v>
      </c>
      <c r="AV1257" s="13" t="s">
        <v>83</v>
      </c>
      <c r="AW1257" s="13" t="s">
        <v>33</v>
      </c>
      <c r="AX1257" s="13" t="s">
        <v>76</v>
      </c>
      <c r="AY1257" s="250" t="s">
        <v>172</v>
      </c>
    </row>
    <row r="1258" s="14" customFormat="1">
      <c r="A1258" s="14"/>
      <c r="B1258" s="251"/>
      <c r="C1258" s="252"/>
      <c r="D1258" s="242" t="s">
        <v>180</v>
      </c>
      <c r="E1258" s="253" t="s">
        <v>1</v>
      </c>
      <c r="F1258" s="254" t="s">
        <v>512</v>
      </c>
      <c r="G1258" s="252"/>
      <c r="H1258" s="255">
        <v>4.6790000000000003</v>
      </c>
      <c r="I1258" s="256"/>
      <c r="J1258" s="252"/>
      <c r="K1258" s="252"/>
      <c r="L1258" s="257"/>
      <c r="M1258" s="258"/>
      <c r="N1258" s="259"/>
      <c r="O1258" s="259"/>
      <c r="P1258" s="259"/>
      <c r="Q1258" s="259"/>
      <c r="R1258" s="259"/>
      <c r="S1258" s="259"/>
      <c r="T1258" s="260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61" t="s">
        <v>180</v>
      </c>
      <c r="AU1258" s="261" t="s">
        <v>85</v>
      </c>
      <c r="AV1258" s="14" t="s">
        <v>85</v>
      </c>
      <c r="AW1258" s="14" t="s">
        <v>33</v>
      </c>
      <c r="AX1258" s="14" t="s">
        <v>76</v>
      </c>
      <c r="AY1258" s="261" t="s">
        <v>172</v>
      </c>
    </row>
    <row r="1259" s="13" customFormat="1">
      <c r="A1259" s="13"/>
      <c r="B1259" s="240"/>
      <c r="C1259" s="241"/>
      <c r="D1259" s="242" t="s">
        <v>180</v>
      </c>
      <c r="E1259" s="243" t="s">
        <v>1</v>
      </c>
      <c r="F1259" s="244" t="s">
        <v>513</v>
      </c>
      <c r="G1259" s="241"/>
      <c r="H1259" s="243" t="s">
        <v>1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50" t="s">
        <v>180</v>
      </c>
      <c r="AU1259" s="250" t="s">
        <v>85</v>
      </c>
      <c r="AV1259" s="13" t="s">
        <v>83</v>
      </c>
      <c r="AW1259" s="13" t="s">
        <v>33</v>
      </c>
      <c r="AX1259" s="13" t="s">
        <v>76</v>
      </c>
      <c r="AY1259" s="250" t="s">
        <v>172</v>
      </c>
    </row>
    <row r="1260" s="13" customFormat="1">
      <c r="A1260" s="13"/>
      <c r="B1260" s="240"/>
      <c r="C1260" s="241"/>
      <c r="D1260" s="242" t="s">
        <v>180</v>
      </c>
      <c r="E1260" s="243" t="s">
        <v>1</v>
      </c>
      <c r="F1260" s="244" t="s">
        <v>796</v>
      </c>
      <c r="G1260" s="241"/>
      <c r="H1260" s="243" t="s">
        <v>1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50" t="s">
        <v>180</v>
      </c>
      <c r="AU1260" s="250" t="s">
        <v>85</v>
      </c>
      <c r="AV1260" s="13" t="s">
        <v>83</v>
      </c>
      <c r="AW1260" s="13" t="s">
        <v>33</v>
      </c>
      <c r="AX1260" s="13" t="s">
        <v>76</v>
      </c>
      <c r="AY1260" s="250" t="s">
        <v>172</v>
      </c>
    </row>
    <row r="1261" s="14" customFormat="1">
      <c r="A1261" s="14"/>
      <c r="B1261" s="251"/>
      <c r="C1261" s="252"/>
      <c r="D1261" s="242" t="s">
        <v>180</v>
      </c>
      <c r="E1261" s="253" t="s">
        <v>1</v>
      </c>
      <c r="F1261" s="254" t="s">
        <v>811</v>
      </c>
      <c r="G1261" s="252"/>
      <c r="H1261" s="255">
        <v>1.454</v>
      </c>
      <c r="I1261" s="256"/>
      <c r="J1261" s="252"/>
      <c r="K1261" s="252"/>
      <c r="L1261" s="257"/>
      <c r="M1261" s="258"/>
      <c r="N1261" s="259"/>
      <c r="O1261" s="259"/>
      <c r="P1261" s="259"/>
      <c r="Q1261" s="259"/>
      <c r="R1261" s="259"/>
      <c r="S1261" s="259"/>
      <c r="T1261" s="260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61" t="s">
        <v>180</v>
      </c>
      <c r="AU1261" s="261" t="s">
        <v>85</v>
      </c>
      <c r="AV1261" s="14" t="s">
        <v>85</v>
      </c>
      <c r="AW1261" s="14" t="s">
        <v>33</v>
      </c>
      <c r="AX1261" s="14" t="s">
        <v>76</v>
      </c>
      <c r="AY1261" s="261" t="s">
        <v>172</v>
      </c>
    </row>
    <row r="1262" s="14" customFormat="1">
      <c r="A1262" s="14"/>
      <c r="B1262" s="251"/>
      <c r="C1262" s="252"/>
      <c r="D1262" s="242" t="s">
        <v>180</v>
      </c>
      <c r="E1262" s="253" t="s">
        <v>1</v>
      </c>
      <c r="F1262" s="254" t="s">
        <v>812</v>
      </c>
      <c r="G1262" s="252"/>
      <c r="H1262" s="255">
        <v>2.1200000000000001</v>
      </c>
      <c r="I1262" s="256"/>
      <c r="J1262" s="252"/>
      <c r="K1262" s="252"/>
      <c r="L1262" s="257"/>
      <c r="M1262" s="258"/>
      <c r="N1262" s="259"/>
      <c r="O1262" s="259"/>
      <c r="P1262" s="259"/>
      <c r="Q1262" s="259"/>
      <c r="R1262" s="259"/>
      <c r="S1262" s="259"/>
      <c r="T1262" s="260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61" t="s">
        <v>180</v>
      </c>
      <c r="AU1262" s="261" t="s">
        <v>85</v>
      </c>
      <c r="AV1262" s="14" t="s">
        <v>85</v>
      </c>
      <c r="AW1262" s="14" t="s">
        <v>33</v>
      </c>
      <c r="AX1262" s="14" t="s">
        <v>76</v>
      </c>
      <c r="AY1262" s="261" t="s">
        <v>172</v>
      </c>
    </row>
    <row r="1263" s="13" customFormat="1">
      <c r="A1263" s="13"/>
      <c r="B1263" s="240"/>
      <c r="C1263" s="241"/>
      <c r="D1263" s="242" t="s">
        <v>180</v>
      </c>
      <c r="E1263" s="243" t="s">
        <v>1</v>
      </c>
      <c r="F1263" s="244" t="s">
        <v>516</v>
      </c>
      <c r="G1263" s="241"/>
      <c r="H1263" s="243" t="s">
        <v>1</v>
      </c>
      <c r="I1263" s="245"/>
      <c r="J1263" s="241"/>
      <c r="K1263" s="241"/>
      <c r="L1263" s="246"/>
      <c r="M1263" s="247"/>
      <c r="N1263" s="248"/>
      <c r="O1263" s="248"/>
      <c r="P1263" s="248"/>
      <c r="Q1263" s="248"/>
      <c r="R1263" s="248"/>
      <c r="S1263" s="248"/>
      <c r="T1263" s="249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50" t="s">
        <v>180</v>
      </c>
      <c r="AU1263" s="250" t="s">
        <v>85</v>
      </c>
      <c r="AV1263" s="13" t="s">
        <v>83</v>
      </c>
      <c r="AW1263" s="13" t="s">
        <v>33</v>
      </c>
      <c r="AX1263" s="13" t="s">
        <v>76</v>
      </c>
      <c r="AY1263" s="250" t="s">
        <v>172</v>
      </c>
    </row>
    <row r="1264" s="13" customFormat="1">
      <c r="A1264" s="13"/>
      <c r="B1264" s="240"/>
      <c r="C1264" s="241"/>
      <c r="D1264" s="242" t="s">
        <v>180</v>
      </c>
      <c r="E1264" s="243" t="s">
        <v>1</v>
      </c>
      <c r="F1264" s="244" t="s">
        <v>796</v>
      </c>
      <c r="G1264" s="241"/>
      <c r="H1264" s="243" t="s">
        <v>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50" t="s">
        <v>180</v>
      </c>
      <c r="AU1264" s="250" t="s">
        <v>85</v>
      </c>
      <c r="AV1264" s="13" t="s">
        <v>83</v>
      </c>
      <c r="AW1264" s="13" t="s">
        <v>33</v>
      </c>
      <c r="AX1264" s="13" t="s">
        <v>76</v>
      </c>
      <c r="AY1264" s="250" t="s">
        <v>172</v>
      </c>
    </row>
    <row r="1265" s="14" customFormat="1">
      <c r="A1265" s="14"/>
      <c r="B1265" s="251"/>
      <c r="C1265" s="252"/>
      <c r="D1265" s="242" t="s">
        <v>180</v>
      </c>
      <c r="E1265" s="253" t="s">
        <v>1</v>
      </c>
      <c r="F1265" s="254" t="s">
        <v>813</v>
      </c>
      <c r="G1265" s="252"/>
      <c r="H1265" s="255">
        <v>4.8959999999999999</v>
      </c>
      <c r="I1265" s="256"/>
      <c r="J1265" s="252"/>
      <c r="K1265" s="252"/>
      <c r="L1265" s="257"/>
      <c r="M1265" s="258"/>
      <c r="N1265" s="259"/>
      <c r="O1265" s="259"/>
      <c r="P1265" s="259"/>
      <c r="Q1265" s="259"/>
      <c r="R1265" s="259"/>
      <c r="S1265" s="259"/>
      <c r="T1265" s="260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61" t="s">
        <v>180</v>
      </c>
      <c r="AU1265" s="261" t="s">
        <v>85</v>
      </c>
      <c r="AV1265" s="14" t="s">
        <v>85</v>
      </c>
      <c r="AW1265" s="14" t="s">
        <v>33</v>
      </c>
      <c r="AX1265" s="14" t="s">
        <v>76</v>
      </c>
      <c r="AY1265" s="261" t="s">
        <v>172</v>
      </c>
    </row>
    <row r="1266" s="13" customFormat="1">
      <c r="A1266" s="13"/>
      <c r="B1266" s="240"/>
      <c r="C1266" s="241"/>
      <c r="D1266" s="242" t="s">
        <v>180</v>
      </c>
      <c r="E1266" s="243" t="s">
        <v>1</v>
      </c>
      <c r="F1266" s="244" t="s">
        <v>814</v>
      </c>
      <c r="G1266" s="241"/>
      <c r="H1266" s="243" t="s">
        <v>1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50" t="s">
        <v>180</v>
      </c>
      <c r="AU1266" s="250" t="s">
        <v>85</v>
      </c>
      <c r="AV1266" s="13" t="s">
        <v>83</v>
      </c>
      <c r="AW1266" s="13" t="s">
        <v>33</v>
      </c>
      <c r="AX1266" s="13" t="s">
        <v>76</v>
      </c>
      <c r="AY1266" s="250" t="s">
        <v>172</v>
      </c>
    </row>
    <row r="1267" s="13" customFormat="1">
      <c r="A1267" s="13"/>
      <c r="B1267" s="240"/>
      <c r="C1267" s="241"/>
      <c r="D1267" s="242" t="s">
        <v>180</v>
      </c>
      <c r="E1267" s="243" t="s">
        <v>1</v>
      </c>
      <c r="F1267" s="244" t="s">
        <v>816</v>
      </c>
      <c r="G1267" s="241"/>
      <c r="H1267" s="243" t="s">
        <v>1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50" t="s">
        <v>180</v>
      </c>
      <c r="AU1267" s="250" t="s">
        <v>85</v>
      </c>
      <c r="AV1267" s="13" t="s">
        <v>83</v>
      </c>
      <c r="AW1267" s="13" t="s">
        <v>33</v>
      </c>
      <c r="AX1267" s="13" t="s">
        <v>76</v>
      </c>
      <c r="AY1267" s="250" t="s">
        <v>172</v>
      </c>
    </row>
    <row r="1268" s="14" customFormat="1">
      <c r="A1268" s="14"/>
      <c r="B1268" s="251"/>
      <c r="C1268" s="252"/>
      <c r="D1268" s="242" t="s">
        <v>180</v>
      </c>
      <c r="E1268" s="253" t="s">
        <v>1</v>
      </c>
      <c r="F1268" s="254" t="s">
        <v>817</v>
      </c>
      <c r="G1268" s="252"/>
      <c r="H1268" s="255">
        <v>22.661999999999999</v>
      </c>
      <c r="I1268" s="256"/>
      <c r="J1268" s="252"/>
      <c r="K1268" s="252"/>
      <c r="L1268" s="257"/>
      <c r="M1268" s="258"/>
      <c r="N1268" s="259"/>
      <c r="O1268" s="259"/>
      <c r="P1268" s="259"/>
      <c r="Q1268" s="259"/>
      <c r="R1268" s="259"/>
      <c r="S1268" s="259"/>
      <c r="T1268" s="260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61" t="s">
        <v>180</v>
      </c>
      <c r="AU1268" s="261" t="s">
        <v>85</v>
      </c>
      <c r="AV1268" s="14" t="s">
        <v>85</v>
      </c>
      <c r="AW1268" s="14" t="s">
        <v>33</v>
      </c>
      <c r="AX1268" s="14" t="s">
        <v>76</v>
      </c>
      <c r="AY1268" s="261" t="s">
        <v>172</v>
      </c>
    </row>
    <row r="1269" s="15" customFormat="1">
      <c r="A1269" s="15"/>
      <c r="B1269" s="262"/>
      <c r="C1269" s="263"/>
      <c r="D1269" s="242" t="s">
        <v>180</v>
      </c>
      <c r="E1269" s="264" t="s">
        <v>1</v>
      </c>
      <c r="F1269" s="265" t="s">
        <v>185</v>
      </c>
      <c r="G1269" s="263"/>
      <c r="H1269" s="266">
        <v>925.33299999999997</v>
      </c>
      <c r="I1269" s="267"/>
      <c r="J1269" s="263"/>
      <c r="K1269" s="263"/>
      <c r="L1269" s="268"/>
      <c r="M1269" s="269"/>
      <c r="N1269" s="270"/>
      <c r="O1269" s="270"/>
      <c r="P1269" s="270"/>
      <c r="Q1269" s="270"/>
      <c r="R1269" s="270"/>
      <c r="S1269" s="270"/>
      <c r="T1269" s="271"/>
      <c r="U1269" s="15"/>
      <c r="V1269" s="15"/>
      <c r="W1269" s="15"/>
      <c r="X1269" s="15"/>
      <c r="Y1269" s="15"/>
      <c r="Z1269" s="15"/>
      <c r="AA1269" s="15"/>
      <c r="AB1269" s="15"/>
      <c r="AC1269" s="15"/>
      <c r="AD1269" s="15"/>
      <c r="AE1269" s="15"/>
      <c r="AT1269" s="272" t="s">
        <v>180</v>
      </c>
      <c r="AU1269" s="272" t="s">
        <v>85</v>
      </c>
      <c r="AV1269" s="15" t="s">
        <v>106</v>
      </c>
      <c r="AW1269" s="15" t="s">
        <v>33</v>
      </c>
      <c r="AX1269" s="15" t="s">
        <v>83</v>
      </c>
      <c r="AY1269" s="272" t="s">
        <v>172</v>
      </c>
    </row>
    <row r="1270" s="2" customFormat="1" ht="14.4" customHeight="1">
      <c r="A1270" s="39"/>
      <c r="B1270" s="40"/>
      <c r="C1270" s="227" t="s">
        <v>1322</v>
      </c>
      <c r="D1270" s="227" t="s">
        <v>174</v>
      </c>
      <c r="E1270" s="228" t="s">
        <v>1323</v>
      </c>
      <c r="F1270" s="229" t="s">
        <v>1324</v>
      </c>
      <c r="G1270" s="230" t="s">
        <v>177</v>
      </c>
      <c r="H1270" s="231">
        <v>6.9370000000000003</v>
      </c>
      <c r="I1270" s="232"/>
      <c r="J1270" s="233">
        <f>ROUND(I1270*H1270,2)</f>
        <v>0</v>
      </c>
      <c r="K1270" s="229" t="s">
        <v>178</v>
      </c>
      <c r="L1270" s="45"/>
      <c r="M1270" s="234" t="s">
        <v>1</v>
      </c>
      <c r="N1270" s="235" t="s">
        <v>41</v>
      </c>
      <c r="O1270" s="92"/>
      <c r="P1270" s="236">
        <f>O1270*H1270</f>
        <v>0</v>
      </c>
      <c r="Q1270" s="236">
        <v>0.001</v>
      </c>
      <c r="R1270" s="236">
        <f>Q1270*H1270</f>
        <v>0.0069370000000000005</v>
      </c>
      <c r="S1270" s="236">
        <v>0.00031</v>
      </c>
      <c r="T1270" s="237">
        <f>S1270*H1270</f>
        <v>0.0021504700000000002</v>
      </c>
      <c r="U1270" s="39"/>
      <c r="V1270" s="39"/>
      <c r="W1270" s="39"/>
      <c r="X1270" s="39"/>
      <c r="Y1270" s="39"/>
      <c r="Z1270" s="39"/>
      <c r="AA1270" s="39"/>
      <c r="AB1270" s="39"/>
      <c r="AC1270" s="39"/>
      <c r="AD1270" s="39"/>
      <c r="AE1270" s="39"/>
      <c r="AR1270" s="238" t="s">
        <v>265</v>
      </c>
      <c r="AT1270" s="238" t="s">
        <v>174</v>
      </c>
      <c r="AU1270" s="238" t="s">
        <v>85</v>
      </c>
      <c r="AY1270" s="18" t="s">
        <v>172</v>
      </c>
      <c r="BE1270" s="239">
        <f>IF(N1270="základní",J1270,0)</f>
        <v>0</v>
      </c>
      <c r="BF1270" s="239">
        <f>IF(N1270="snížená",J1270,0)</f>
        <v>0</v>
      </c>
      <c r="BG1270" s="239">
        <f>IF(N1270="zákl. přenesená",J1270,0)</f>
        <v>0</v>
      </c>
      <c r="BH1270" s="239">
        <f>IF(N1270="sníž. přenesená",J1270,0)</f>
        <v>0</v>
      </c>
      <c r="BI1270" s="239">
        <f>IF(N1270="nulová",J1270,0)</f>
        <v>0</v>
      </c>
      <c r="BJ1270" s="18" t="s">
        <v>83</v>
      </c>
      <c r="BK1270" s="239">
        <f>ROUND(I1270*H1270,2)</f>
        <v>0</v>
      </c>
      <c r="BL1270" s="18" t="s">
        <v>265</v>
      </c>
      <c r="BM1270" s="238" t="s">
        <v>1325</v>
      </c>
    </row>
    <row r="1271" s="13" customFormat="1">
      <c r="A1271" s="13"/>
      <c r="B1271" s="240"/>
      <c r="C1271" s="241"/>
      <c r="D1271" s="242" t="s">
        <v>180</v>
      </c>
      <c r="E1271" s="243" t="s">
        <v>1</v>
      </c>
      <c r="F1271" s="244" t="s">
        <v>335</v>
      </c>
      <c r="G1271" s="241"/>
      <c r="H1271" s="243" t="s">
        <v>1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50" t="s">
        <v>180</v>
      </c>
      <c r="AU1271" s="250" t="s">
        <v>85</v>
      </c>
      <c r="AV1271" s="13" t="s">
        <v>83</v>
      </c>
      <c r="AW1271" s="13" t="s">
        <v>33</v>
      </c>
      <c r="AX1271" s="13" t="s">
        <v>76</v>
      </c>
      <c r="AY1271" s="250" t="s">
        <v>172</v>
      </c>
    </row>
    <row r="1272" s="13" customFormat="1">
      <c r="A1272" s="13"/>
      <c r="B1272" s="240"/>
      <c r="C1272" s="241"/>
      <c r="D1272" s="242" t="s">
        <v>180</v>
      </c>
      <c r="E1272" s="243" t="s">
        <v>1</v>
      </c>
      <c r="F1272" s="244" t="s">
        <v>494</v>
      </c>
      <c r="G1272" s="241"/>
      <c r="H1272" s="243" t="s">
        <v>1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50" t="s">
        <v>180</v>
      </c>
      <c r="AU1272" s="250" t="s">
        <v>85</v>
      </c>
      <c r="AV1272" s="13" t="s">
        <v>83</v>
      </c>
      <c r="AW1272" s="13" t="s">
        <v>33</v>
      </c>
      <c r="AX1272" s="13" t="s">
        <v>76</v>
      </c>
      <c r="AY1272" s="250" t="s">
        <v>172</v>
      </c>
    </row>
    <row r="1273" s="14" customFormat="1">
      <c r="A1273" s="14"/>
      <c r="B1273" s="251"/>
      <c r="C1273" s="252"/>
      <c r="D1273" s="242" t="s">
        <v>180</v>
      </c>
      <c r="E1273" s="253" t="s">
        <v>1</v>
      </c>
      <c r="F1273" s="254" t="s">
        <v>1326</v>
      </c>
      <c r="G1273" s="252"/>
      <c r="H1273" s="255">
        <v>6.9370000000000003</v>
      </c>
      <c r="I1273" s="256"/>
      <c r="J1273" s="252"/>
      <c r="K1273" s="252"/>
      <c r="L1273" s="257"/>
      <c r="M1273" s="258"/>
      <c r="N1273" s="259"/>
      <c r="O1273" s="259"/>
      <c r="P1273" s="259"/>
      <c r="Q1273" s="259"/>
      <c r="R1273" s="259"/>
      <c r="S1273" s="259"/>
      <c r="T1273" s="260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61" t="s">
        <v>180</v>
      </c>
      <c r="AU1273" s="261" t="s">
        <v>85</v>
      </c>
      <c r="AV1273" s="14" t="s">
        <v>85</v>
      </c>
      <c r="AW1273" s="14" t="s">
        <v>33</v>
      </c>
      <c r="AX1273" s="14" t="s">
        <v>76</v>
      </c>
      <c r="AY1273" s="261" t="s">
        <v>172</v>
      </c>
    </row>
    <row r="1274" s="15" customFormat="1">
      <c r="A1274" s="15"/>
      <c r="B1274" s="262"/>
      <c r="C1274" s="263"/>
      <c r="D1274" s="242" t="s">
        <v>180</v>
      </c>
      <c r="E1274" s="264" t="s">
        <v>1</v>
      </c>
      <c r="F1274" s="265" t="s">
        <v>185</v>
      </c>
      <c r="G1274" s="263"/>
      <c r="H1274" s="266">
        <v>6.9370000000000003</v>
      </c>
      <c r="I1274" s="267"/>
      <c r="J1274" s="263"/>
      <c r="K1274" s="263"/>
      <c r="L1274" s="268"/>
      <c r="M1274" s="269"/>
      <c r="N1274" s="270"/>
      <c r="O1274" s="270"/>
      <c r="P1274" s="270"/>
      <c r="Q1274" s="270"/>
      <c r="R1274" s="270"/>
      <c r="S1274" s="270"/>
      <c r="T1274" s="271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72" t="s">
        <v>180</v>
      </c>
      <c r="AU1274" s="272" t="s">
        <v>85</v>
      </c>
      <c r="AV1274" s="15" t="s">
        <v>106</v>
      </c>
      <c r="AW1274" s="15" t="s">
        <v>33</v>
      </c>
      <c r="AX1274" s="15" t="s">
        <v>83</v>
      </c>
      <c r="AY1274" s="272" t="s">
        <v>172</v>
      </c>
    </row>
    <row r="1275" s="2" customFormat="1" ht="24.15" customHeight="1">
      <c r="A1275" s="39"/>
      <c r="B1275" s="40"/>
      <c r="C1275" s="227" t="s">
        <v>1327</v>
      </c>
      <c r="D1275" s="227" t="s">
        <v>174</v>
      </c>
      <c r="E1275" s="228" t="s">
        <v>1328</v>
      </c>
      <c r="F1275" s="229" t="s">
        <v>1329</v>
      </c>
      <c r="G1275" s="230" t="s">
        <v>177</v>
      </c>
      <c r="H1275" s="231">
        <v>234.00299999999999</v>
      </c>
      <c r="I1275" s="232"/>
      <c r="J1275" s="233">
        <f>ROUND(I1275*H1275,2)</f>
        <v>0</v>
      </c>
      <c r="K1275" s="229" t="s">
        <v>178</v>
      </c>
      <c r="L1275" s="45"/>
      <c r="M1275" s="234" t="s">
        <v>1</v>
      </c>
      <c r="N1275" s="235" t="s">
        <v>41</v>
      </c>
      <c r="O1275" s="92"/>
      <c r="P1275" s="236">
        <f>O1275*H1275</f>
        <v>0</v>
      </c>
      <c r="Q1275" s="236">
        <v>0</v>
      </c>
      <c r="R1275" s="236">
        <f>Q1275*H1275</f>
        <v>0</v>
      </c>
      <c r="S1275" s="236">
        <v>0</v>
      </c>
      <c r="T1275" s="237">
        <f>S1275*H1275</f>
        <v>0</v>
      </c>
      <c r="U1275" s="39"/>
      <c r="V1275" s="39"/>
      <c r="W1275" s="39"/>
      <c r="X1275" s="39"/>
      <c r="Y1275" s="39"/>
      <c r="Z1275" s="39"/>
      <c r="AA1275" s="39"/>
      <c r="AB1275" s="39"/>
      <c r="AC1275" s="39"/>
      <c r="AD1275" s="39"/>
      <c r="AE1275" s="39"/>
      <c r="AR1275" s="238" t="s">
        <v>265</v>
      </c>
      <c r="AT1275" s="238" t="s">
        <v>174</v>
      </c>
      <c r="AU1275" s="238" t="s">
        <v>85</v>
      </c>
      <c r="AY1275" s="18" t="s">
        <v>172</v>
      </c>
      <c r="BE1275" s="239">
        <f>IF(N1275="základní",J1275,0)</f>
        <v>0</v>
      </c>
      <c r="BF1275" s="239">
        <f>IF(N1275="snížená",J1275,0)</f>
        <v>0</v>
      </c>
      <c r="BG1275" s="239">
        <f>IF(N1275="zákl. přenesená",J1275,0)</f>
        <v>0</v>
      </c>
      <c r="BH1275" s="239">
        <f>IF(N1275="sníž. přenesená",J1275,0)</f>
        <v>0</v>
      </c>
      <c r="BI1275" s="239">
        <f>IF(N1275="nulová",J1275,0)</f>
        <v>0</v>
      </c>
      <c r="BJ1275" s="18" t="s">
        <v>83</v>
      </c>
      <c r="BK1275" s="239">
        <f>ROUND(I1275*H1275,2)</f>
        <v>0</v>
      </c>
      <c r="BL1275" s="18" t="s">
        <v>265</v>
      </c>
      <c r="BM1275" s="238" t="s">
        <v>1330</v>
      </c>
    </row>
    <row r="1276" s="14" customFormat="1">
      <c r="A1276" s="14"/>
      <c r="B1276" s="251"/>
      <c r="C1276" s="252"/>
      <c r="D1276" s="242" t="s">
        <v>180</v>
      </c>
      <c r="E1276" s="253" t="s">
        <v>1</v>
      </c>
      <c r="F1276" s="254" t="s">
        <v>1331</v>
      </c>
      <c r="G1276" s="252"/>
      <c r="H1276" s="255">
        <v>234.00299999999999</v>
      </c>
      <c r="I1276" s="256"/>
      <c r="J1276" s="252"/>
      <c r="K1276" s="252"/>
      <c r="L1276" s="257"/>
      <c r="M1276" s="258"/>
      <c r="N1276" s="259"/>
      <c r="O1276" s="259"/>
      <c r="P1276" s="259"/>
      <c r="Q1276" s="259"/>
      <c r="R1276" s="259"/>
      <c r="S1276" s="259"/>
      <c r="T1276" s="260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61" t="s">
        <v>180</v>
      </c>
      <c r="AU1276" s="261" t="s">
        <v>85</v>
      </c>
      <c r="AV1276" s="14" t="s">
        <v>85</v>
      </c>
      <c r="AW1276" s="14" t="s">
        <v>33</v>
      </c>
      <c r="AX1276" s="14" t="s">
        <v>83</v>
      </c>
      <c r="AY1276" s="261" t="s">
        <v>172</v>
      </c>
    </row>
    <row r="1277" s="2" customFormat="1" ht="14.4" customHeight="1">
      <c r="A1277" s="39"/>
      <c r="B1277" s="40"/>
      <c r="C1277" s="284" t="s">
        <v>1332</v>
      </c>
      <c r="D1277" s="284" t="s">
        <v>259</v>
      </c>
      <c r="E1277" s="285" t="s">
        <v>1333</v>
      </c>
      <c r="F1277" s="286" t="s">
        <v>1334</v>
      </c>
      <c r="G1277" s="287" t="s">
        <v>177</v>
      </c>
      <c r="H1277" s="288">
        <v>280.80399999999997</v>
      </c>
      <c r="I1277" s="289"/>
      <c r="J1277" s="290">
        <f>ROUND(I1277*H1277,2)</f>
        <v>0</v>
      </c>
      <c r="K1277" s="286" t="s">
        <v>178</v>
      </c>
      <c r="L1277" s="291"/>
      <c r="M1277" s="292" t="s">
        <v>1</v>
      </c>
      <c r="N1277" s="293" t="s">
        <v>41</v>
      </c>
      <c r="O1277" s="92"/>
      <c r="P1277" s="236">
        <f>O1277*H1277</f>
        <v>0</v>
      </c>
      <c r="Q1277" s="236">
        <v>0</v>
      </c>
      <c r="R1277" s="236">
        <f>Q1277*H1277</f>
        <v>0</v>
      </c>
      <c r="S1277" s="236">
        <v>0</v>
      </c>
      <c r="T1277" s="237">
        <f>S1277*H1277</f>
        <v>0</v>
      </c>
      <c r="U1277" s="39"/>
      <c r="V1277" s="39"/>
      <c r="W1277" s="39"/>
      <c r="X1277" s="39"/>
      <c r="Y1277" s="39"/>
      <c r="Z1277" s="39"/>
      <c r="AA1277" s="39"/>
      <c r="AB1277" s="39"/>
      <c r="AC1277" s="39"/>
      <c r="AD1277" s="39"/>
      <c r="AE1277" s="39"/>
      <c r="AR1277" s="238" t="s">
        <v>358</v>
      </c>
      <c r="AT1277" s="238" t="s">
        <v>259</v>
      </c>
      <c r="AU1277" s="238" t="s">
        <v>85</v>
      </c>
      <c r="AY1277" s="18" t="s">
        <v>172</v>
      </c>
      <c r="BE1277" s="239">
        <f>IF(N1277="základní",J1277,0)</f>
        <v>0</v>
      </c>
      <c r="BF1277" s="239">
        <f>IF(N1277="snížená",J1277,0)</f>
        <v>0</v>
      </c>
      <c r="BG1277" s="239">
        <f>IF(N1277="zákl. přenesená",J1277,0)</f>
        <v>0</v>
      </c>
      <c r="BH1277" s="239">
        <f>IF(N1277="sníž. přenesená",J1277,0)</f>
        <v>0</v>
      </c>
      <c r="BI1277" s="239">
        <f>IF(N1277="nulová",J1277,0)</f>
        <v>0</v>
      </c>
      <c r="BJ1277" s="18" t="s">
        <v>83</v>
      </c>
      <c r="BK1277" s="239">
        <f>ROUND(I1277*H1277,2)</f>
        <v>0</v>
      </c>
      <c r="BL1277" s="18" t="s">
        <v>265</v>
      </c>
      <c r="BM1277" s="238" t="s">
        <v>1335</v>
      </c>
    </row>
    <row r="1278" s="14" customFormat="1">
      <c r="A1278" s="14"/>
      <c r="B1278" s="251"/>
      <c r="C1278" s="252"/>
      <c r="D1278" s="242" t="s">
        <v>180</v>
      </c>
      <c r="E1278" s="253" t="s">
        <v>1</v>
      </c>
      <c r="F1278" s="254" t="s">
        <v>1336</v>
      </c>
      <c r="G1278" s="252"/>
      <c r="H1278" s="255">
        <v>280.80399999999997</v>
      </c>
      <c r="I1278" s="256"/>
      <c r="J1278" s="252"/>
      <c r="K1278" s="252"/>
      <c r="L1278" s="257"/>
      <c r="M1278" s="258"/>
      <c r="N1278" s="259"/>
      <c r="O1278" s="259"/>
      <c r="P1278" s="259"/>
      <c r="Q1278" s="259"/>
      <c r="R1278" s="259"/>
      <c r="S1278" s="259"/>
      <c r="T1278" s="260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61" t="s">
        <v>180</v>
      </c>
      <c r="AU1278" s="261" t="s">
        <v>85</v>
      </c>
      <c r="AV1278" s="14" t="s">
        <v>85</v>
      </c>
      <c r="AW1278" s="14" t="s">
        <v>33</v>
      </c>
      <c r="AX1278" s="14" t="s">
        <v>83</v>
      </c>
      <c r="AY1278" s="261" t="s">
        <v>172</v>
      </c>
    </row>
    <row r="1279" s="2" customFormat="1" ht="24.15" customHeight="1">
      <c r="A1279" s="39"/>
      <c r="B1279" s="40"/>
      <c r="C1279" s="227" t="s">
        <v>1337</v>
      </c>
      <c r="D1279" s="227" t="s">
        <v>174</v>
      </c>
      <c r="E1279" s="228" t="s">
        <v>1338</v>
      </c>
      <c r="F1279" s="229" t="s">
        <v>1339</v>
      </c>
      <c r="G1279" s="230" t="s">
        <v>177</v>
      </c>
      <c r="H1279" s="231">
        <v>925.33299999999997</v>
      </c>
      <c r="I1279" s="232"/>
      <c r="J1279" s="233">
        <f>ROUND(I1279*H1279,2)</f>
        <v>0</v>
      </c>
      <c r="K1279" s="229" t="s">
        <v>178</v>
      </c>
      <c r="L1279" s="45"/>
      <c r="M1279" s="234" t="s">
        <v>1</v>
      </c>
      <c r="N1279" s="235" t="s">
        <v>41</v>
      </c>
      <c r="O1279" s="92"/>
      <c r="P1279" s="236">
        <f>O1279*H1279</f>
        <v>0</v>
      </c>
      <c r="Q1279" s="236">
        <v>0.00020000000000000001</v>
      </c>
      <c r="R1279" s="236">
        <f>Q1279*H1279</f>
        <v>0.1850666</v>
      </c>
      <c r="S1279" s="236">
        <v>0</v>
      </c>
      <c r="T1279" s="237">
        <f>S1279*H1279</f>
        <v>0</v>
      </c>
      <c r="U1279" s="39"/>
      <c r="V1279" s="39"/>
      <c r="W1279" s="39"/>
      <c r="X1279" s="39"/>
      <c r="Y1279" s="39"/>
      <c r="Z1279" s="39"/>
      <c r="AA1279" s="39"/>
      <c r="AB1279" s="39"/>
      <c r="AC1279" s="39"/>
      <c r="AD1279" s="39"/>
      <c r="AE1279" s="39"/>
      <c r="AR1279" s="238" t="s">
        <v>265</v>
      </c>
      <c r="AT1279" s="238" t="s">
        <v>174</v>
      </c>
      <c r="AU1279" s="238" t="s">
        <v>85</v>
      </c>
      <c r="AY1279" s="18" t="s">
        <v>172</v>
      </c>
      <c r="BE1279" s="239">
        <f>IF(N1279="základní",J1279,0)</f>
        <v>0</v>
      </c>
      <c r="BF1279" s="239">
        <f>IF(N1279="snížená",J1279,0)</f>
        <v>0</v>
      </c>
      <c r="BG1279" s="239">
        <f>IF(N1279="zákl. přenesená",J1279,0)</f>
        <v>0</v>
      </c>
      <c r="BH1279" s="239">
        <f>IF(N1279="sníž. přenesená",J1279,0)</f>
        <v>0</v>
      </c>
      <c r="BI1279" s="239">
        <f>IF(N1279="nulová",J1279,0)</f>
        <v>0</v>
      </c>
      <c r="BJ1279" s="18" t="s">
        <v>83</v>
      </c>
      <c r="BK1279" s="239">
        <f>ROUND(I1279*H1279,2)</f>
        <v>0</v>
      </c>
      <c r="BL1279" s="18" t="s">
        <v>265</v>
      </c>
      <c r="BM1279" s="238" t="s">
        <v>1340</v>
      </c>
    </row>
    <row r="1280" s="14" customFormat="1">
      <c r="A1280" s="14"/>
      <c r="B1280" s="251"/>
      <c r="C1280" s="252"/>
      <c r="D1280" s="242" t="s">
        <v>180</v>
      </c>
      <c r="E1280" s="253" t="s">
        <v>1</v>
      </c>
      <c r="F1280" s="254" t="s">
        <v>1341</v>
      </c>
      <c r="G1280" s="252"/>
      <c r="H1280" s="255">
        <v>925.33299999999997</v>
      </c>
      <c r="I1280" s="256"/>
      <c r="J1280" s="252"/>
      <c r="K1280" s="252"/>
      <c r="L1280" s="257"/>
      <c r="M1280" s="258"/>
      <c r="N1280" s="259"/>
      <c r="O1280" s="259"/>
      <c r="P1280" s="259"/>
      <c r="Q1280" s="259"/>
      <c r="R1280" s="259"/>
      <c r="S1280" s="259"/>
      <c r="T1280" s="260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1" t="s">
        <v>180</v>
      </c>
      <c r="AU1280" s="261" t="s">
        <v>85</v>
      </c>
      <c r="AV1280" s="14" t="s">
        <v>85</v>
      </c>
      <c r="AW1280" s="14" t="s">
        <v>33</v>
      </c>
      <c r="AX1280" s="14" t="s">
        <v>83</v>
      </c>
      <c r="AY1280" s="261" t="s">
        <v>172</v>
      </c>
    </row>
    <row r="1281" s="2" customFormat="1" ht="24.15" customHeight="1">
      <c r="A1281" s="39"/>
      <c r="B1281" s="40"/>
      <c r="C1281" s="227" t="s">
        <v>1342</v>
      </c>
      <c r="D1281" s="227" t="s">
        <v>174</v>
      </c>
      <c r="E1281" s="228" t="s">
        <v>1343</v>
      </c>
      <c r="F1281" s="229" t="s">
        <v>1344</v>
      </c>
      <c r="G1281" s="230" t="s">
        <v>177</v>
      </c>
      <c r="H1281" s="231">
        <v>234.00299999999999</v>
      </c>
      <c r="I1281" s="232"/>
      <c r="J1281" s="233">
        <f>ROUND(I1281*H1281,2)</f>
        <v>0</v>
      </c>
      <c r="K1281" s="229" t="s">
        <v>178</v>
      </c>
      <c r="L1281" s="45"/>
      <c r="M1281" s="234" t="s">
        <v>1</v>
      </c>
      <c r="N1281" s="235" t="s">
        <v>41</v>
      </c>
      <c r="O1281" s="92"/>
      <c r="P1281" s="236">
        <f>O1281*H1281</f>
        <v>0</v>
      </c>
      <c r="Q1281" s="236">
        <v>1.0000000000000001E-05</v>
      </c>
      <c r="R1281" s="236">
        <f>Q1281*H1281</f>
        <v>0.0023400299999999999</v>
      </c>
      <c r="S1281" s="236">
        <v>0</v>
      </c>
      <c r="T1281" s="237">
        <f>S1281*H1281</f>
        <v>0</v>
      </c>
      <c r="U1281" s="39"/>
      <c r="V1281" s="39"/>
      <c r="W1281" s="39"/>
      <c r="X1281" s="39"/>
      <c r="Y1281" s="39"/>
      <c r="Z1281" s="39"/>
      <c r="AA1281" s="39"/>
      <c r="AB1281" s="39"/>
      <c r="AC1281" s="39"/>
      <c r="AD1281" s="39"/>
      <c r="AE1281" s="39"/>
      <c r="AR1281" s="238" t="s">
        <v>265</v>
      </c>
      <c r="AT1281" s="238" t="s">
        <v>174</v>
      </c>
      <c r="AU1281" s="238" t="s">
        <v>85</v>
      </c>
      <c r="AY1281" s="18" t="s">
        <v>172</v>
      </c>
      <c r="BE1281" s="239">
        <f>IF(N1281="základní",J1281,0)</f>
        <v>0</v>
      </c>
      <c r="BF1281" s="239">
        <f>IF(N1281="snížená",J1281,0)</f>
        <v>0</v>
      </c>
      <c r="BG1281" s="239">
        <f>IF(N1281="zákl. přenesená",J1281,0)</f>
        <v>0</v>
      </c>
      <c r="BH1281" s="239">
        <f>IF(N1281="sníž. přenesená",J1281,0)</f>
        <v>0</v>
      </c>
      <c r="BI1281" s="239">
        <f>IF(N1281="nulová",J1281,0)</f>
        <v>0</v>
      </c>
      <c r="BJ1281" s="18" t="s">
        <v>83</v>
      </c>
      <c r="BK1281" s="239">
        <f>ROUND(I1281*H1281,2)</f>
        <v>0</v>
      </c>
      <c r="BL1281" s="18" t="s">
        <v>265</v>
      </c>
      <c r="BM1281" s="238" t="s">
        <v>1345</v>
      </c>
    </row>
    <row r="1282" s="14" customFormat="1">
      <c r="A1282" s="14"/>
      <c r="B1282" s="251"/>
      <c r="C1282" s="252"/>
      <c r="D1282" s="242" t="s">
        <v>180</v>
      </c>
      <c r="E1282" s="253" t="s">
        <v>1</v>
      </c>
      <c r="F1282" s="254" t="s">
        <v>1331</v>
      </c>
      <c r="G1282" s="252"/>
      <c r="H1282" s="255">
        <v>234.00299999999999</v>
      </c>
      <c r="I1282" s="256"/>
      <c r="J1282" s="252"/>
      <c r="K1282" s="252"/>
      <c r="L1282" s="257"/>
      <c r="M1282" s="258"/>
      <c r="N1282" s="259"/>
      <c r="O1282" s="259"/>
      <c r="P1282" s="259"/>
      <c r="Q1282" s="259"/>
      <c r="R1282" s="259"/>
      <c r="S1282" s="259"/>
      <c r="T1282" s="260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61" t="s">
        <v>180</v>
      </c>
      <c r="AU1282" s="261" t="s">
        <v>85</v>
      </c>
      <c r="AV1282" s="14" t="s">
        <v>85</v>
      </c>
      <c r="AW1282" s="14" t="s">
        <v>33</v>
      </c>
      <c r="AX1282" s="14" t="s">
        <v>83</v>
      </c>
      <c r="AY1282" s="261" t="s">
        <v>172</v>
      </c>
    </row>
    <row r="1283" s="2" customFormat="1" ht="37.8" customHeight="1">
      <c r="A1283" s="39"/>
      <c r="B1283" s="40"/>
      <c r="C1283" s="227" t="s">
        <v>1346</v>
      </c>
      <c r="D1283" s="227" t="s">
        <v>174</v>
      </c>
      <c r="E1283" s="228" t="s">
        <v>1347</v>
      </c>
      <c r="F1283" s="229" t="s">
        <v>1348</v>
      </c>
      <c r="G1283" s="230" t="s">
        <v>177</v>
      </c>
      <c r="H1283" s="231">
        <v>925.33299999999997</v>
      </c>
      <c r="I1283" s="232"/>
      <c r="J1283" s="233">
        <f>ROUND(I1283*H1283,2)</f>
        <v>0</v>
      </c>
      <c r="K1283" s="229" t="s">
        <v>178</v>
      </c>
      <c r="L1283" s="45"/>
      <c r="M1283" s="234" t="s">
        <v>1</v>
      </c>
      <c r="N1283" s="235" t="s">
        <v>41</v>
      </c>
      <c r="O1283" s="92"/>
      <c r="P1283" s="236">
        <f>O1283*H1283</f>
        <v>0</v>
      </c>
      <c r="Q1283" s="236">
        <v>0.00025999999999999998</v>
      </c>
      <c r="R1283" s="236">
        <f>Q1283*H1283</f>
        <v>0.24058657999999997</v>
      </c>
      <c r="S1283" s="236">
        <v>0</v>
      </c>
      <c r="T1283" s="237">
        <f>S1283*H1283</f>
        <v>0</v>
      </c>
      <c r="U1283" s="39"/>
      <c r="V1283" s="39"/>
      <c r="W1283" s="39"/>
      <c r="X1283" s="39"/>
      <c r="Y1283" s="39"/>
      <c r="Z1283" s="39"/>
      <c r="AA1283" s="39"/>
      <c r="AB1283" s="39"/>
      <c r="AC1283" s="39"/>
      <c r="AD1283" s="39"/>
      <c r="AE1283" s="39"/>
      <c r="AR1283" s="238" t="s">
        <v>265</v>
      </c>
      <c r="AT1283" s="238" t="s">
        <v>174</v>
      </c>
      <c r="AU1283" s="238" t="s">
        <v>85</v>
      </c>
      <c r="AY1283" s="18" t="s">
        <v>172</v>
      </c>
      <c r="BE1283" s="239">
        <f>IF(N1283="základní",J1283,0)</f>
        <v>0</v>
      </c>
      <c r="BF1283" s="239">
        <f>IF(N1283="snížená",J1283,0)</f>
        <v>0</v>
      </c>
      <c r="BG1283" s="239">
        <f>IF(N1283="zákl. přenesená",J1283,0)</f>
        <v>0</v>
      </c>
      <c r="BH1283" s="239">
        <f>IF(N1283="sníž. přenesená",J1283,0)</f>
        <v>0</v>
      </c>
      <c r="BI1283" s="239">
        <f>IF(N1283="nulová",J1283,0)</f>
        <v>0</v>
      </c>
      <c r="BJ1283" s="18" t="s">
        <v>83</v>
      </c>
      <c r="BK1283" s="239">
        <f>ROUND(I1283*H1283,2)</f>
        <v>0</v>
      </c>
      <c r="BL1283" s="18" t="s">
        <v>265</v>
      </c>
      <c r="BM1283" s="238" t="s">
        <v>1349</v>
      </c>
    </row>
    <row r="1284" s="14" customFormat="1">
      <c r="A1284" s="14"/>
      <c r="B1284" s="251"/>
      <c r="C1284" s="252"/>
      <c r="D1284" s="242" t="s">
        <v>180</v>
      </c>
      <c r="E1284" s="253" t="s">
        <v>1</v>
      </c>
      <c r="F1284" s="254" t="s">
        <v>1341</v>
      </c>
      <c r="G1284" s="252"/>
      <c r="H1284" s="255">
        <v>925.33299999999997</v>
      </c>
      <c r="I1284" s="256"/>
      <c r="J1284" s="252"/>
      <c r="K1284" s="252"/>
      <c r="L1284" s="257"/>
      <c r="M1284" s="258"/>
      <c r="N1284" s="259"/>
      <c r="O1284" s="259"/>
      <c r="P1284" s="259"/>
      <c r="Q1284" s="259"/>
      <c r="R1284" s="259"/>
      <c r="S1284" s="259"/>
      <c r="T1284" s="260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61" t="s">
        <v>180</v>
      </c>
      <c r="AU1284" s="261" t="s">
        <v>85</v>
      </c>
      <c r="AV1284" s="14" t="s">
        <v>85</v>
      </c>
      <c r="AW1284" s="14" t="s">
        <v>33</v>
      </c>
      <c r="AX1284" s="14" t="s">
        <v>83</v>
      </c>
      <c r="AY1284" s="261" t="s">
        <v>172</v>
      </c>
    </row>
    <row r="1285" s="12" customFormat="1" ht="22.8" customHeight="1">
      <c r="A1285" s="12"/>
      <c r="B1285" s="211"/>
      <c r="C1285" s="212"/>
      <c r="D1285" s="213" t="s">
        <v>75</v>
      </c>
      <c r="E1285" s="225" t="s">
        <v>1350</v>
      </c>
      <c r="F1285" s="225" t="s">
        <v>1351</v>
      </c>
      <c r="G1285" s="212"/>
      <c r="H1285" s="212"/>
      <c r="I1285" s="215"/>
      <c r="J1285" s="226">
        <f>BK1285</f>
        <v>0</v>
      </c>
      <c r="K1285" s="212"/>
      <c r="L1285" s="217"/>
      <c r="M1285" s="218"/>
      <c r="N1285" s="219"/>
      <c r="O1285" s="219"/>
      <c r="P1285" s="220">
        <f>SUM(P1286:P1299)</f>
        <v>0</v>
      </c>
      <c r="Q1285" s="219"/>
      <c r="R1285" s="220">
        <f>SUM(R1286:R1299)</f>
        <v>0.024239999999999998</v>
      </c>
      <c r="S1285" s="219"/>
      <c r="T1285" s="221">
        <f>SUM(T1286:T1299)</f>
        <v>0</v>
      </c>
      <c r="U1285" s="12"/>
      <c r="V1285" s="12"/>
      <c r="W1285" s="12"/>
      <c r="X1285" s="12"/>
      <c r="Y1285" s="12"/>
      <c r="Z1285" s="12"/>
      <c r="AA1285" s="12"/>
      <c r="AB1285" s="12"/>
      <c r="AC1285" s="12"/>
      <c r="AD1285" s="12"/>
      <c r="AE1285" s="12"/>
      <c r="AR1285" s="222" t="s">
        <v>85</v>
      </c>
      <c r="AT1285" s="223" t="s">
        <v>75</v>
      </c>
      <c r="AU1285" s="223" t="s">
        <v>83</v>
      </c>
      <c r="AY1285" s="222" t="s">
        <v>172</v>
      </c>
      <c r="BK1285" s="224">
        <f>SUM(BK1286:BK1299)</f>
        <v>0</v>
      </c>
    </row>
    <row r="1286" s="2" customFormat="1" ht="24.15" customHeight="1">
      <c r="A1286" s="39"/>
      <c r="B1286" s="40"/>
      <c r="C1286" s="227" t="s">
        <v>1352</v>
      </c>
      <c r="D1286" s="227" t="s">
        <v>174</v>
      </c>
      <c r="E1286" s="228" t="s">
        <v>1353</v>
      </c>
      <c r="F1286" s="229" t="s">
        <v>1354</v>
      </c>
      <c r="G1286" s="230" t="s">
        <v>177</v>
      </c>
      <c r="H1286" s="231">
        <v>20.550000000000001</v>
      </c>
      <c r="I1286" s="232"/>
      <c r="J1286" s="233">
        <f>ROUND(I1286*H1286,2)</f>
        <v>0</v>
      </c>
      <c r="K1286" s="229" t="s">
        <v>178</v>
      </c>
      <c r="L1286" s="45"/>
      <c r="M1286" s="234" t="s">
        <v>1</v>
      </c>
      <c r="N1286" s="235" t="s">
        <v>41</v>
      </c>
      <c r="O1286" s="92"/>
      <c r="P1286" s="236">
        <f>O1286*H1286</f>
        <v>0</v>
      </c>
      <c r="Q1286" s="236">
        <v>0</v>
      </c>
      <c r="R1286" s="236">
        <f>Q1286*H1286</f>
        <v>0</v>
      </c>
      <c r="S1286" s="236">
        <v>0</v>
      </c>
      <c r="T1286" s="237">
        <f>S1286*H1286</f>
        <v>0</v>
      </c>
      <c r="U1286" s="39"/>
      <c r="V1286" s="39"/>
      <c r="W1286" s="39"/>
      <c r="X1286" s="39"/>
      <c r="Y1286" s="39"/>
      <c r="Z1286" s="39"/>
      <c r="AA1286" s="39"/>
      <c r="AB1286" s="39"/>
      <c r="AC1286" s="39"/>
      <c r="AD1286" s="39"/>
      <c r="AE1286" s="39"/>
      <c r="AR1286" s="238" t="s">
        <v>265</v>
      </c>
      <c r="AT1286" s="238" t="s">
        <v>174</v>
      </c>
      <c r="AU1286" s="238" t="s">
        <v>85</v>
      </c>
      <c r="AY1286" s="18" t="s">
        <v>172</v>
      </c>
      <c r="BE1286" s="239">
        <f>IF(N1286="základní",J1286,0)</f>
        <v>0</v>
      </c>
      <c r="BF1286" s="239">
        <f>IF(N1286="snížená",J1286,0)</f>
        <v>0</v>
      </c>
      <c r="BG1286" s="239">
        <f>IF(N1286="zákl. přenesená",J1286,0)</f>
        <v>0</v>
      </c>
      <c r="BH1286" s="239">
        <f>IF(N1286="sníž. přenesená",J1286,0)</f>
        <v>0</v>
      </c>
      <c r="BI1286" s="239">
        <f>IF(N1286="nulová",J1286,0)</f>
        <v>0</v>
      </c>
      <c r="BJ1286" s="18" t="s">
        <v>83</v>
      </c>
      <c r="BK1286" s="239">
        <f>ROUND(I1286*H1286,2)</f>
        <v>0</v>
      </c>
      <c r="BL1286" s="18" t="s">
        <v>265</v>
      </c>
      <c r="BM1286" s="238" t="s">
        <v>1355</v>
      </c>
    </row>
    <row r="1287" s="13" customFormat="1">
      <c r="A1287" s="13"/>
      <c r="B1287" s="240"/>
      <c r="C1287" s="241"/>
      <c r="D1287" s="242" t="s">
        <v>180</v>
      </c>
      <c r="E1287" s="243" t="s">
        <v>1</v>
      </c>
      <c r="F1287" s="244" t="s">
        <v>1356</v>
      </c>
      <c r="G1287" s="241"/>
      <c r="H1287" s="243" t="s">
        <v>1</v>
      </c>
      <c r="I1287" s="245"/>
      <c r="J1287" s="241"/>
      <c r="K1287" s="241"/>
      <c r="L1287" s="246"/>
      <c r="M1287" s="247"/>
      <c r="N1287" s="248"/>
      <c r="O1287" s="248"/>
      <c r="P1287" s="248"/>
      <c r="Q1287" s="248"/>
      <c r="R1287" s="248"/>
      <c r="S1287" s="248"/>
      <c r="T1287" s="249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50" t="s">
        <v>180</v>
      </c>
      <c r="AU1287" s="250" t="s">
        <v>85</v>
      </c>
      <c r="AV1287" s="13" t="s">
        <v>83</v>
      </c>
      <c r="AW1287" s="13" t="s">
        <v>33</v>
      </c>
      <c r="AX1287" s="13" t="s">
        <v>76</v>
      </c>
      <c r="AY1287" s="250" t="s">
        <v>172</v>
      </c>
    </row>
    <row r="1288" s="13" customFormat="1">
      <c r="A1288" s="13"/>
      <c r="B1288" s="240"/>
      <c r="C1288" s="241"/>
      <c r="D1288" s="242" t="s">
        <v>180</v>
      </c>
      <c r="E1288" s="243" t="s">
        <v>1</v>
      </c>
      <c r="F1288" s="244" t="s">
        <v>1357</v>
      </c>
      <c r="G1288" s="241"/>
      <c r="H1288" s="243" t="s">
        <v>1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50" t="s">
        <v>180</v>
      </c>
      <c r="AU1288" s="250" t="s">
        <v>85</v>
      </c>
      <c r="AV1288" s="13" t="s">
        <v>83</v>
      </c>
      <c r="AW1288" s="13" t="s">
        <v>33</v>
      </c>
      <c r="AX1288" s="13" t="s">
        <v>76</v>
      </c>
      <c r="AY1288" s="250" t="s">
        <v>172</v>
      </c>
    </row>
    <row r="1289" s="14" customFormat="1">
      <c r="A1289" s="14"/>
      <c r="B1289" s="251"/>
      <c r="C1289" s="252"/>
      <c r="D1289" s="242" t="s">
        <v>180</v>
      </c>
      <c r="E1289" s="253" t="s">
        <v>1</v>
      </c>
      <c r="F1289" s="254" t="s">
        <v>1358</v>
      </c>
      <c r="G1289" s="252"/>
      <c r="H1289" s="255">
        <v>20.550000000000001</v>
      </c>
      <c r="I1289" s="256"/>
      <c r="J1289" s="252"/>
      <c r="K1289" s="252"/>
      <c r="L1289" s="257"/>
      <c r="M1289" s="258"/>
      <c r="N1289" s="259"/>
      <c r="O1289" s="259"/>
      <c r="P1289" s="259"/>
      <c r="Q1289" s="259"/>
      <c r="R1289" s="259"/>
      <c r="S1289" s="259"/>
      <c r="T1289" s="260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61" t="s">
        <v>180</v>
      </c>
      <c r="AU1289" s="261" t="s">
        <v>85</v>
      </c>
      <c r="AV1289" s="14" t="s">
        <v>85</v>
      </c>
      <c r="AW1289" s="14" t="s">
        <v>33</v>
      </c>
      <c r="AX1289" s="14" t="s">
        <v>83</v>
      </c>
      <c r="AY1289" s="261" t="s">
        <v>172</v>
      </c>
    </row>
    <row r="1290" s="2" customFormat="1" ht="24.15" customHeight="1">
      <c r="A1290" s="39"/>
      <c r="B1290" s="40"/>
      <c r="C1290" s="284" t="s">
        <v>1359</v>
      </c>
      <c r="D1290" s="284" t="s">
        <v>259</v>
      </c>
      <c r="E1290" s="285" t="s">
        <v>1360</v>
      </c>
      <c r="F1290" s="286" t="s">
        <v>1361</v>
      </c>
      <c r="G1290" s="287" t="s">
        <v>301</v>
      </c>
      <c r="H1290" s="288">
        <v>12</v>
      </c>
      <c r="I1290" s="289"/>
      <c r="J1290" s="290">
        <f>ROUND(I1290*H1290,2)</f>
        <v>0</v>
      </c>
      <c r="K1290" s="286" t="s">
        <v>178</v>
      </c>
      <c r="L1290" s="291"/>
      <c r="M1290" s="292" t="s">
        <v>1</v>
      </c>
      <c r="N1290" s="293" t="s">
        <v>41</v>
      </c>
      <c r="O1290" s="92"/>
      <c r="P1290" s="236">
        <f>O1290*H1290</f>
        <v>0</v>
      </c>
      <c r="Q1290" s="236">
        <v>0.00072000000000000005</v>
      </c>
      <c r="R1290" s="236">
        <f>Q1290*H1290</f>
        <v>0.0086400000000000001</v>
      </c>
      <c r="S1290" s="236">
        <v>0</v>
      </c>
      <c r="T1290" s="237">
        <f>S1290*H1290</f>
        <v>0</v>
      </c>
      <c r="U1290" s="39"/>
      <c r="V1290" s="39"/>
      <c r="W1290" s="39"/>
      <c r="X1290" s="39"/>
      <c r="Y1290" s="39"/>
      <c r="Z1290" s="39"/>
      <c r="AA1290" s="39"/>
      <c r="AB1290" s="39"/>
      <c r="AC1290" s="39"/>
      <c r="AD1290" s="39"/>
      <c r="AE1290" s="39"/>
      <c r="AR1290" s="238" t="s">
        <v>358</v>
      </c>
      <c r="AT1290" s="238" t="s">
        <v>259</v>
      </c>
      <c r="AU1290" s="238" t="s">
        <v>85</v>
      </c>
      <c r="AY1290" s="18" t="s">
        <v>172</v>
      </c>
      <c r="BE1290" s="239">
        <f>IF(N1290="základní",J1290,0)</f>
        <v>0</v>
      </c>
      <c r="BF1290" s="239">
        <f>IF(N1290="snížená",J1290,0)</f>
        <v>0</v>
      </c>
      <c r="BG1290" s="239">
        <f>IF(N1290="zákl. přenesená",J1290,0)</f>
        <v>0</v>
      </c>
      <c r="BH1290" s="239">
        <f>IF(N1290="sníž. přenesená",J1290,0)</f>
        <v>0</v>
      </c>
      <c r="BI1290" s="239">
        <f>IF(N1290="nulová",J1290,0)</f>
        <v>0</v>
      </c>
      <c r="BJ1290" s="18" t="s">
        <v>83</v>
      </c>
      <c r="BK1290" s="239">
        <f>ROUND(I1290*H1290,2)</f>
        <v>0</v>
      </c>
      <c r="BL1290" s="18" t="s">
        <v>265</v>
      </c>
      <c r="BM1290" s="238" t="s">
        <v>1362</v>
      </c>
    </row>
    <row r="1291" s="13" customFormat="1">
      <c r="A1291" s="13"/>
      <c r="B1291" s="240"/>
      <c r="C1291" s="241"/>
      <c r="D1291" s="242" t="s">
        <v>180</v>
      </c>
      <c r="E1291" s="243" t="s">
        <v>1</v>
      </c>
      <c r="F1291" s="244" t="s">
        <v>1363</v>
      </c>
      <c r="G1291" s="241"/>
      <c r="H1291" s="243" t="s">
        <v>1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50" t="s">
        <v>180</v>
      </c>
      <c r="AU1291" s="250" t="s">
        <v>85</v>
      </c>
      <c r="AV1291" s="13" t="s">
        <v>83</v>
      </c>
      <c r="AW1291" s="13" t="s">
        <v>33</v>
      </c>
      <c r="AX1291" s="13" t="s">
        <v>76</v>
      </c>
      <c r="AY1291" s="250" t="s">
        <v>172</v>
      </c>
    </row>
    <row r="1292" s="14" customFormat="1">
      <c r="A1292" s="14"/>
      <c r="B1292" s="251"/>
      <c r="C1292" s="252"/>
      <c r="D1292" s="242" t="s">
        <v>180</v>
      </c>
      <c r="E1292" s="253" t="s">
        <v>1</v>
      </c>
      <c r="F1292" s="254" t="s">
        <v>1364</v>
      </c>
      <c r="G1292" s="252"/>
      <c r="H1292" s="255">
        <v>12</v>
      </c>
      <c r="I1292" s="256"/>
      <c r="J1292" s="252"/>
      <c r="K1292" s="252"/>
      <c r="L1292" s="257"/>
      <c r="M1292" s="258"/>
      <c r="N1292" s="259"/>
      <c r="O1292" s="259"/>
      <c r="P1292" s="259"/>
      <c r="Q1292" s="259"/>
      <c r="R1292" s="259"/>
      <c r="S1292" s="259"/>
      <c r="T1292" s="260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61" t="s">
        <v>180</v>
      </c>
      <c r="AU1292" s="261" t="s">
        <v>85</v>
      </c>
      <c r="AV1292" s="14" t="s">
        <v>85</v>
      </c>
      <c r="AW1292" s="14" t="s">
        <v>33</v>
      </c>
      <c r="AX1292" s="14" t="s">
        <v>83</v>
      </c>
      <c r="AY1292" s="261" t="s">
        <v>172</v>
      </c>
    </row>
    <row r="1293" s="2" customFormat="1" ht="24.15" customHeight="1">
      <c r="A1293" s="39"/>
      <c r="B1293" s="40"/>
      <c r="C1293" s="284" t="s">
        <v>1365</v>
      </c>
      <c r="D1293" s="284" t="s">
        <v>259</v>
      </c>
      <c r="E1293" s="285" t="s">
        <v>1366</v>
      </c>
      <c r="F1293" s="286" t="s">
        <v>1367</v>
      </c>
      <c r="G1293" s="287" t="s">
        <v>301</v>
      </c>
      <c r="H1293" s="288">
        <v>7</v>
      </c>
      <c r="I1293" s="289"/>
      <c r="J1293" s="290">
        <f>ROUND(I1293*H1293,2)</f>
        <v>0</v>
      </c>
      <c r="K1293" s="286" t="s">
        <v>178</v>
      </c>
      <c r="L1293" s="291"/>
      <c r="M1293" s="292" t="s">
        <v>1</v>
      </c>
      <c r="N1293" s="293" t="s">
        <v>41</v>
      </c>
      <c r="O1293" s="92"/>
      <c r="P1293" s="236">
        <f>O1293*H1293</f>
        <v>0</v>
      </c>
      <c r="Q1293" s="236">
        <v>0.0016199999999999999</v>
      </c>
      <c r="R1293" s="236">
        <f>Q1293*H1293</f>
        <v>0.011339999999999999</v>
      </c>
      <c r="S1293" s="236">
        <v>0</v>
      </c>
      <c r="T1293" s="237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38" t="s">
        <v>358</v>
      </c>
      <c r="AT1293" s="238" t="s">
        <v>259</v>
      </c>
      <c r="AU1293" s="238" t="s">
        <v>85</v>
      </c>
      <c r="AY1293" s="18" t="s">
        <v>172</v>
      </c>
      <c r="BE1293" s="239">
        <f>IF(N1293="základní",J1293,0)</f>
        <v>0</v>
      </c>
      <c r="BF1293" s="239">
        <f>IF(N1293="snížená",J1293,0)</f>
        <v>0</v>
      </c>
      <c r="BG1293" s="239">
        <f>IF(N1293="zákl. přenesená",J1293,0)</f>
        <v>0</v>
      </c>
      <c r="BH1293" s="239">
        <f>IF(N1293="sníž. přenesená",J1293,0)</f>
        <v>0</v>
      </c>
      <c r="BI1293" s="239">
        <f>IF(N1293="nulová",J1293,0)</f>
        <v>0</v>
      </c>
      <c r="BJ1293" s="18" t="s">
        <v>83</v>
      </c>
      <c r="BK1293" s="239">
        <f>ROUND(I1293*H1293,2)</f>
        <v>0</v>
      </c>
      <c r="BL1293" s="18" t="s">
        <v>265</v>
      </c>
      <c r="BM1293" s="238" t="s">
        <v>1368</v>
      </c>
    </row>
    <row r="1294" s="13" customFormat="1">
      <c r="A1294" s="13"/>
      <c r="B1294" s="240"/>
      <c r="C1294" s="241"/>
      <c r="D1294" s="242" t="s">
        <v>180</v>
      </c>
      <c r="E1294" s="243" t="s">
        <v>1</v>
      </c>
      <c r="F1294" s="244" t="s">
        <v>1369</v>
      </c>
      <c r="G1294" s="241"/>
      <c r="H1294" s="243" t="s">
        <v>1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50" t="s">
        <v>180</v>
      </c>
      <c r="AU1294" s="250" t="s">
        <v>85</v>
      </c>
      <c r="AV1294" s="13" t="s">
        <v>83</v>
      </c>
      <c r="AW1294" s="13" t="s">
        <v>33</v>
      </c>
      <c r="AX1294" s="13" t="s">
        <v>76</v>
      </c>
      <c r="AY1294" s="250" t="s">
        <v>172</v>
      </c>
    </row>
    <row r="1295" s="14" customFormat="1">
      <c r="A1295" s="14"/>
      <c r="B1295" s="251"/>
      <c r="C1295" s="252"/>
      <c r="D1295" s="242" t="s">
        <v>180</v>
      </c>
      <c r="E1295" s="253" t="s">
        <v>1</v>
      </c>
      <c r="F1295" s="254" t="s">
        <v>1370</v>
      </c>
      <c r="G1295" s="252"/>
      <c r="H1295" s="255">
        <v>7</v>
      </c>
      <c r="I1295" s="256"/>
      <c r="J1295" s="252"/>
      <c r="K1295" s="252"/>
      <c r="L1295" s="257"/>
      <c r="M1295" s="258"/>
      <c r="N1295" s="259"/>
      <c r="O1295" s="259"/>
      <c r="P1295" s="259"/>
      <c r="Q1295" s="259"/>
      <c r="R1295" s="259"/>
      <c r="S1295" s="259"/>
      <c r="T1295" s="260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61" t="s">
        <v>180</v>
      </c>
      <c r="AU1295" s="261" t="s">
        <v>85</v>
      </c>
      <c r="AV1295" s="14" t="s">
        <v>85</v>
      </c>
      <c r="AW1295" s="14" t="s">
        <v>33</v>
      </c>
      <c r="AX1295" s="14" t="s">
        <v>83</v>
      </c>
      <c r="AY1295" s="261" t="s">
        <v>172</v>
      </c>
    </row>
    <row r="1296" s="2" customFormat="1" ht="24.15" customHeight="1">
      <c r="A1296" s="39"/>
      <c r="B1296" s="40"/>
      <c r="C1296" s="284" t="s">
        <v>1371</v>
      </c>
      <c r="D1296" s="284" t="s">
        <v>259</v>
      </c>
      <c r="E1296" s="285" t="s">
        <v>1372</v>
      </c>
      <c r="F1296" s="286" t="s">
        <v>1373</v>
      </c>
      <c r="G1296" s="287" t="s">
        <v>301</v>
      </c>
      <c r="H1296" s="288">
        <v>3</v>
      </c>
      <c r="I1296" s="289"/>
      <c r="J1296" s="290">
        <f>ROUND(I1296*H1296,2)</f>
        <v>0</v>
      </c>
      <c r="K1296" s="286" t="s">
        <v>178</v>
      </c>
      <c r="L1296" s="291"/>
      <c r="M1296" s="292" t="s">
        <v>1</v>
      </c>
      <c r="N1296" s="293" t="s">
        <v>41</v>
      </c>
      <c r="O1296" s="92"/>
      <c r="P1296" s="236">
        <f>O1296*H1296</f>
        <v>0</v>
      </c>
      <c r="Q1296" s="236">
        <v>0.00142</v>
      </c>
      <c r="R1296" s="236">
        <f>Q1296*H1296</f>
        <v>0.0042599999999999999</v>
      </c>
      <c r="S1296" s="236">
        <v>0</v>
      </c>
      <c r="T1296" s="237">
        <f>S1296*H1296</f>
        <v>0</v>
      </c>
      <c r="U1296" s="39"/>
      <c r="V1296" s="39"/>
      <c r="W1296" s="39"/>
      <c r="X1296" s="39"/>
      <c r="Y1296" s="39"/>
      <c r="Z1296" s="39"/>
      <c r="AA1296" s="39"/>
      <c r="AB1296" s="39"/>
      <c r="AC1296" s="39"/>
      <c r="AD1296" s="39"/>
      <c r="AE1296" s="39"/>
      <c r="AR1296" s="238" t="s">
        <v>358</v>
      </c>
      <c r="AT1296" s="238" t="s">
        <v>259</v>
      </c>
      <c r="AU1296" s="238" t="s">
        <v>85</v>
      </c>
      <c r="AY1296" s="18" t="s">
        <v>172</v>
      </c>
      <c r="BE1296" s="239">
        <f>IF(N1296="základní",J1296,0)</f>
        <v>0</v>
      </c>
      <c r="BF1296" s="239">
        <f>IF(N1296="snížená",J1296,0)</f>
        <v>0</v>
      </c>
      <c r="BG1296" s="239">
        <f>IF(N1296="zákl. přenesená",J1296,0)</f>
        <v>0</v>
      </c>
      <c r="BH1296" s="239">
        <f>IF(N1296="sníž. přenesená",J1296,0)</f>
        <v>0</v>
      </c>
      <c r="BI1296" s="239">
        <f>IF(N1296="nulová",J1296,0)</f>
        <v>0</v>
      </c>
      <c r="BJ1296" s="18" t="s">
        <v>83</v>
      </c>
      <c r="BK1296" s="239">
        <f>ROUND(I1296*H1296,2)</f>
        <v>0</v>
      </c>
      <c r="BL1296" s="18" t="s">
        <v>265</v>
      </c>
      <c r="BM1296" s="238" t="s">
        <v>1374</v>
      </c>
    </row>
    <row r="1297" s="13" customFormat="1">
      <c r="A1297" s="13"/>
      <c r="B1297" s="240"/>
      <c r="C1297" s="241"/>
      <c r="D1297" s="242" t="s">
        <v>180</v>
      </c>
      <c r="E1297" s="243" t="s">
        <v>1</v>
      </c>
      <c r="F1297" s="244" t="s">
        <v>1375</v>
      </c>
      <c r="G1297" s="241"/>
      <c r="H1297" s="243" t="s">
        <v>1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50" t="s">
        <v>180</v>
      </c>
      <c r="AU1297" s="250" t="s">
        <v>85</v>
      </c>
      <c r="AV1297" s="13" t="s">
        <v>83</v>
      </c>
      <c r="AW1297" s="13" t="s">
        <v>33</v>
      </c>
      <c r="AX1297" s="13" t="s">
        <v>76</v>
      </c>
      <c r="AY1297" s="250" t="s">
        <v>172</v>
      </c>
    </row>
    <row r="1298" s="14" customFormat="1">
      <c r="A1298" s="14"/>
      <c r="B1298" s="251"/>
      <c r="C1298" s="252"/>
      <c r="D1298" s="242" t="s">
        <v>180</v>
      </c>
      <c r="E1298" s="253" t="s">
        <v>1</v>
      </c>
      <c r="F1298" s="254" t="s">
        <v>101</v>
      </c>
      <c r="G1298" s="252"/>
      <c r="H1298" s="255">
        <v>3</v>
      </c>
      <c r="I1298" s="256"/>
      <c r="J1298" s="252"/>
      <c r="K1298" s="252"/>
      <c r="L1298" s="257"/>
      <c r="M1298" s="258"/>
      <c r="N1298" s="259"/>
      <c r="O1298" s="259"/>
      <c r="P1298" s="259"/>
      <c r="Q1298" s="259"/>
      <c r="R1298" s="259"/>
      <c r="S1298" s="259"/>
      <c r="T1298" s="260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61" t="s">
        <v>180</v>
      </c>
      <c r="AU1298" s="261" t="s">
        <v>85</v>
      </c>
      <c r="AV1298" s="14" t="s">
        <v>85</v>
      </c>
      <c r="AW1298" s="14" t="s">
        <v>33</v>
      </c>
      <c r="AX1298" s="14" t="s">
        <v>83</v>
      </c>
      <c r="AY1298" s="261" t="s">
        <v>172</v>
      </c>
    </row>
    <row r="1299" s="2" customFormat="1" ht="24.15" customHeight="1">
      <c r="A1299" s="39"/>
      <c r="B1299" s="40"/>
      <c r="C1299" s="227" t="s">
        <v>1376</v>
      </c>
      <c r="D1299" s="227" t="s">
        <v>174</v>
      </c>
      <c r="E1299" s="228" t="s">
        <v>1377</v>
      </c>
      <c r="F1299" s="229" t="s">
        <v>1378</v>
      </c>
      <c r="G1299" s="230" t="s">
        <v>229</v>
      </c>
      <c r="H1299" s="231">
        <v>0.024</v>
      </c>
      <c r="I1299" s="232"/>
      <c r="J1299" s="233">
        <f>ROUND(I1299*H1299,2)</f>
        <v>0</v>
      </c>
      <c r="K1299" s="229" t="s">
        <v>178</v>
      </c>
      <c r="L1299" s="45"/>
      <c r="M1299" s="234" t="s">
        <v>1</v>
      </c>
      <c r="N1299" s="235" t="s">
        <v>41</v>
      </c>
      <c r="O1299" s="92"/>
      <c r="P1299" s="236">
        <f>O1299*H1299</f>
        <v>0</v>
      </c>
      <c r="Q1299" s="236">
        <v>0</v>
      </c>
      <c r="R1299" s="236">
        <f>Q1299*H1299</f>
        <v>0</v>
      </c>
      <c r="S1299" s="236">
        <v>0</v>
      </c>
      <c r="T1299" s="237">
        <f>S1299*H1299</f>
        <v>0</v>
      </c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R1299" s="238" t="s">
        <v>265</v>
      </c>
      <c r="AT1299" s="238" t="s">
        <v>174</v>
      </c>
      <c r="AU1299" s="238" t="s">
        <v>85</v>
      </c>
      <c r="AY1299" s="18" t="s">
        <v>172</v>
      </c>
      <c r="BE1299" s="239">
        <f>IF(N1299="základní",J1299,0)</f>
        <v>0</v>
      </c>
      <c r="BF1299" s="239">
        <f>IF(N1299="snížená",J1299,0)</f>
        <v>0</v>
      </c>
      <c r="BG1299" s="239">
        <f>IF(N1299="zákl. přenesená",J1299,0)</f>
        <v>0</v>
      </c>
      <c r="BH1299" s="239">
        <f>IF(N1299="sníž. přenesená",J1299,0)</f>
        <v>0</v>
      </c>
      <c r="BI1299" s="239">
        <f>IF(N1299="nulová",J1299,0)</f>
        <v>0</v>
      </c>
      <c r="BJ1299" s="18" t="s">
        <v>83</v>
      </c>
      <c r="BK1299" s="239">
        <f>ROUND(I1299*H1299,2)</f>
        <v>0</v>
      </c>
      <c r="BL1299" s="18" t="s">
        <v>265</v>
      </c>
      <c r="BM1299" s="238" t="s">
        <v>1379</v>
      </c>
    </row>
    <row r="1300" s="12" customFormat="1" ht="22.8" customHeight="1">
      <c r="A1300" s="12"/>
      <c r="B1300" s="211"/>
      <c r="C1300" s="212"/>
      <c r="D1300" s="213" t="s">
        <v>75</v>
      </c>
      <c r="E1300" s="225" t="s">
        <v>1380</v>
      </c>
      <c r="F1300" s="225" t="s">
        <v>1381</v>
      </c>
      <c r="G1300" s="212"/>
      <c r="H1300" s="212"/>
      <c r="I1300" s="215"/>
      <c r="J1300" s="226">
        <f>BK1300</f>
        <v>0</v>
      </c>
      <c r="K1300" s="212"/>
      <c r="L1300" s="217"/>
      <c r="M1300" s="218"/>
      <c r="N1300" s="219"/>
      <c r="O1300" s="219"/>
      <c r="P1300" s="220">
        <f>SUM(P1301:P1307)</f>
        <v>0</v>
      </c>
      <c r="Q1300" s="219"/>
      <c r="R1300" s="220">
        <f>SUM(R1301:R1307)</f>
        <v>0.00067500000000000004</v>
      </c>
      <c r="S1300" s="219"/>
      <c r="T1300" s="221">
        <f>SUM(T1301:T1307)</f>
        <v>0</v>
      </c>
      <c r="U1300" s="12"/>
      <c r="V1300" s="12"/>
      <c r="W1300" s="12"/>
      <c r="X1300" s="12"/>
      <c r="Y1300" s="12"/>
      <c r="Z1300" s="12"/>
      <c r="AA1300" s="12"/>
      <c r="AB1300" s="12"/>
      <c r="AC1300" s="12"/>
      <c r="AD1300" s="12"/>
      <c r="AE1300" s="12"/>
      <c r="AR1300" s="222" t="s">
        <v>85</v>
      </c>
      <c r="AT1300" s="223" t="s">
        <v>75</v>
      </c>
      <c r="AU1300" s="223" t="s">
        <v>83</v>
      </c>
      <c r="AY1300" s="222" t="s">
        <v>172</v>
      </c>
      <c r="BK1300" s="224">
        <f>SUM(BK1301:BK1307)</f>
        <v>0</v>
      </c>
    </row>
    <row r="1301" s="2" customFormat="1" ht="14.4" customHeight="1">
      <c r="A1301" s="39"/>
      <c r="B1301" s="40"/>
      <c r="C1301" s="227" t="s">
        <v>1382</v>
      </c>
      <c r="D1301" s="227" t="s">
        <v>174</v>
      </c>
      <c r="E1301" s="228" t="s">
        <v>1383</v>
      </c>
      <c r="F1301" s="229" t="s">
        <v>1384</v>
      </c>
      <c r="G1301" s="230" t="s">
        <v>177</v>
      </c>
      <c r="H1301" s="231">
        <v>6.75</v>
      </c>
      <c r="I1301" s="232"/>
      <c r="J1301" s="233">
        <f>ROUND(I1301*H1301,2)</f>
        <v>0</v>
      </c>
      <c r="K1301" s="229" t="s">
        <v>178</v>
      </c>
      <c r="L1301" s="45"/>
      <c r="M1301" s="234" t="s">
        <v>1</v>
      </c>
      <c r="N1301" s="235" t="s">
        <v>41</v>
      </c>
      <c r="O1301" s="92"/>
      <c r="P1301" s="236">
        <f>O1301*H1301</f>
        <v>0</v>
      </c>
      <c r="Q1301" s="236">
        <v>0</v>
      </c>
      <c r="R1301" s="236">
        <f>Q1301*H1301</f>
        <v>0</v>
      </c>
      <c r="S1301" s="236">
        <v>0</v>
      </c>
      <c r="T1301" s="237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38" t="s">
        <v>265</v>
      </c>
      <c r="AT1301" s="238" t="s">
        <v>174</v>
      </c>
      <c r="AU1301" s="238" t="s">
        <v>85</v>
      </c>
      <c r="AY1301" s="18" t="s">
        <v>172</v>
      </c>
      <c r="BE1301" s="239">
        <f>IF(N1301="základní",J1301,0)</f>
        <v>0</v>
      </c>
      <c r="BF1301" s="239">
        <f>IF(N1301="snížená",J1301,0)</f>
        <v>0</v>
      </c>
      <c r="BG1301" s="239">
        <f>IF(N1301="zákl. přenesená",J1301,0)</f>
        <v>0</v>
      </c>
      <c r="BH1301" s="239">
        <f>IF(N1301="sníž. přenesená",J1301,0)</f>
        <v>0</v>
      </c>
      <c r="BI1301" s="239">
        <f>IF(N1301="nulová",J1301,0)</f>
        <v>0</v>
      </c>
      <c r="BJ1301" s="18" t="s">
        <v>83</v>
      </c>
      <c r="BK1301" s="239">
        <f>ROUND(I1301*H1301,2)</f>
        <v>0</v>
      </c>
      <c r="BL1301" s="18" t="s">
        <v>265</v>
      </c>
      <c r="BM1301" s="238" t="s">
        <v>1385</v>
      </c>
    </row>
    <row r="1302" s="13" customFormat="1">
      <c r="A1302" s="13"/>
      <c r="B1302" s="240"/>
      <c r="C1302" s="241"/>
      <c r="D1302" s="242" t="s">
        <v>180</v>
      </c>
      <c r="E1302" s="243" t="s">
        <v>1</v>
      </c>
      <c r="F1302" s="244" t="s">
        <v>1386</v>
      </c>
      <c r="G1302" s="241"/>
      <c r="H1302" s="243" t="s">
        <v>1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50" t="s">
        <v>180</v>
      </c>
      <c r="AU1302" s="250" t="s">
        <v>85</v>
      </c>
      <c r="AV1302" s="13" t="s">
        <v>83</v>
      </c>
      <c r="AW1302" s="13" t="s">
        <v>33</v>
      </c>
      <c r="AX1302" s="13" t="s">
        <v>76</v>
      </c>
      <c r="AY1302" s="250" t="s">
        <v>172</v>
      </c>
    </row>
    <row r="1303" s="14" customFormat="1">
      <c r="A1303" s="14"/>
      <c r="B1303" s="251"/>
      <c r="C1303" s="252"/>
      <c r="D1303" s="242" t="s">
        <v>180</v>
      </c>
      <c r="E1303" s="253" t="s">
        <v>1</v>
      </c>
      <c r="F1303" s="254" t="s">
        <v>1387</v>
      </c>
      <c r="G1303" s="252"/>
      <c r="H1303" s="255">
        <v>6.75</v>
      </c>
      <c r="I1303" s="256"/>
      <c r="J1303" s="252"/>
      <c r="K1303" s="252"/>
      <c r="L1303" s="257"/>
      <c r="M1303" s="258"/>
      <c r="N1303" s="259"/>
      <c r="O1303" s="259"/>
      <c r="P1303" s="259"/>
      <c r="Q1303" s="259"/>
      <c r="R1303" s="259"/>
      <c r="S1303" s="259"/>
      <c r="T1303" s="260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61" t="s">
        <v>180</v>
      </c>
      <c r="AU1303" s="261" t="s">
        <v>85</v>
      </c>
      <c r="AV1303" s="14" t="s">
        <v>85</v>
      </c>
      <c r="AW1303" s="14" t="s">
        <v>33</v>
      </c>
      <c r="AX1303" s="14" t="s">
        <v>83</v>
      </c>
      <c r="AY1303" s="261" t="s">
        <v>172</v>
      </c>
    </row>
    <row r="1304" s="2" customFormat="1" ht="14.4" customHeight="1">
      <c r="A1304" s="39"/>
      <c r="B1304" s="40"/>
      <c r="C1304" s="284" t="s">
        <v>1388</v>
      </c>
      <c r="D1304" s="284" t="s">
        <v>259</v>
      </c>
      <c r="E1304" s="285" t="s">
        <v>1389</v>
      </c>
      <c r="F1304" s="286" t="s">
        <v>1390</v>
      </c>
      <c r="G1304" s="287" t="s">
        <v>177</v>
      </c>
      <c r="H1304" s="288">
        <v>6.75</v>
      </c>
      <c r="I1304" s="289"/>
      <c r="J1304" s="290">
        <f>ROUND(I1304*H1304,2)</f>
        <v>0</v>
      </c>
      <c r="K1304" s="286" t="s">
        <v>178</v>
      </c>
      <c r="L1304" s="291"/>
      <c r="M1304" s="292" t="s">
        <v>1</v>
      </c>
      <c r="N1304" s="293" t="s">
        <v>41</v>
      </c>
      <c r="O1304" s="92"/>
      <c r="P1304" s="236">
        <f>O1304*H1304</f>
        <v>0</v>
      </c>
      <c r="Q1304" s="236">
        <v>0.00010000000000000001</v>
      </c>
      <c r="R1304" s="236">
        <f>Q1304*H1304</f>
        <v>0.00067500000000000004</v>
      </c>
      <c r="S1304" s="236">
        <v>0</v>
      </c>
      <c r="T1304" s="237">
        <f>S1304*H1304</f>
        <v>0</v>
      </c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R1304" s="238" t="s">
        <v>358</v>
      </c>
      <c r="AT1304" s="238" t="s">
        <v>259</v>
      </c>
      <c r="AU1304" s="238" t="s">
        <v>85</v>
      </c>
      <c r="AY1304" s="18" t="s">
        <v>172</v>
      </c>
      <c r="BE1304" s="239">
        <f>IF(N1304="základní",J1304,0)</f>
        <v>0</v>
      </c>
      <c r="BF1304" s="239">
        <f>IF(N1304="snížená",J1304,0)</f>
        <v>0</v>
      </c>
      <c r="BG1304" s="239">
        <f>IF(N1304="zákl. přenesená",J1304,0)</f>
        <v>0</v>
      </c>
      <c r="BH1304" s="239">
        <f>IF(N1304="sníž. přenesená",J1304,0)</f>
        <v>0</v>
      </c>
      <c r="BI1304" s="239">
        <f>IF(N1304="nulová",J1304,0)</f>
        <v>0</v>
      </c>
      <c r="BJ1304" s="18" t="s">
        <v>83</v>
      </c>
      <c r="BK1304" s="239">
        <f>ROUND(I1304*H1304,2)</f>
        <v>0</v>
      </c>
      <c r="BL1304" s="18" t="s">
        <v>265</v>
      </c>
      <c r="BM1304" s="238" t="s">
        <v>1391</v>
      </c>
    </row>
    <row r="1305" s="13" customFormat="1">
      <c r="A1305" s="13"/>
      <c r="B1305" s="240"/>
      <c r="C1305" s="241"/>
      <c r="D1305" s="242" t="s">
        <v>180</v>
      </c>
      <c r="E1305" s="243" t="s">
        <v>1</v>
      </c>
      <c r="F1305" s="244" t="s">
        <v>1392</v>
      </c>
      <c r="G1305" s="241"/>
      <c r="H1305" s="243" t="s">
        <v>1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50" t="s">
        <v>180</v>
      </c>
      <c r="AU1305" s="250" t="s">
        <v>85</v>
      </c>
      <c r="AV1305" s="13" t="s">
        <v>83</v>
      </c>
      <c r="AW1305" s="13" t="s">
        <v>33</v>
      </c>
      <c r="AX1305" s="13" t="s">
        <v>76</v>
      </c>
      <c r="AY1305" s="250" t="s">
        <v>172</v>
      </c>
    </row>
    <row r="1306" s="14" customFormat="1">
      <c r="A1306" s="14"/>
      <c r="B1306" s="251"/>
      <c r="C1306" s="252"/>
      <c r="D1306" s="242" t="s">
        <v>180</v>
      </c>
      <c r="E1306" s="253" t="s">
        <v>1</v>
      </c>
      <c r="F1306" s="254" t="s">
        <v>1387</v>
      </c>
      <c r="G1306" s="252"/>
      <c r="H1306" s="255">
        <v>6.75</v>
      </c>
      <c r="I1306" s="256"/>
      <c r="J1306" s="252"/>
      <c r="K1306" s="252"/>
      <c r="L1306" s="257"/>
      <c r="M1306" s="258"/>
      <c r="N1306" s="259"/>
      <c r="O1306" s="259"/>
      <c r="P1306" s="259"/>
      <c r="Q1306" s="259"/>
      <c r="R1306" s="259"/>
      <c r="S1306" s="259"/>
      <c r="T1306" s="260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61" t="s">
        <v>180</v>
      </c>
      <c r="AU1306" s="261" t="s">
        <v>85</v>
      </c>
      <c r="AV1306" s="14" t="s">
        <v>85</v>
      </c>
      <c r="AW1306" s="14" t="s">
        <v>33</v>
      </c>
      <c r="AX1306" s="14" t="s">
        <v>83</v>
      </c>
      <c r="AY1306" s="261" t="s">
        <v>172</v>
      </c>
    </row>
    <row r="1307" s="2" customFormat="1" ht="24.15" customHeight="1">
      <c r="A1307" s="39"/>
      <c r="B1307" s="40"/>
      <c r="C1307" s="227" t="s">
        <v>1393</v>
      </c>
      <c r="D1307" s="227" t="s">
        <v>174</v>
      </c>
      <c r="E1307" s="228" t="s">
        <v>1394</v>
      </c>
      <c r="F1307" s="229" t="s">
        <v>1395</v>
      </c>
      <c r="G1307" s="230" t="s">
        <v>229</v>
      </c>
      <c r="H1307" s="231">
        <v>0.001</v>
      </c>
      <c r="I1307" s="232"/>
      <c r="J1307" s="233">
        <f>ROUND(I1307*H1307,2)</f>
        <v>0</v>
      </c>
      <c r="K1307" s="229" t="s">
        <v>178</v>
      </c>
      <c r="L1307" s="45"/>
      <c r="M1307" s="295" t="s">
        <v>1</v>
      </c>
      <c r="N1307" s="296" t="s">
        <v>41</v>
      </c>
      <c r="O1307" s="297"/>
      <c r="P1307" s="298">
        <f>O1307*H1307</f>
        <v>0</v>
      </c>
      <c r="Q1307" s="298">
        <v>0</v>
      </c>
      <c r="R1307" s="298">
        <f>Q1307*H1307</f>
        <v>0</v>
      </c>
      <c r="S1307" s="298">
        <v>0</v>
      </c>
      <c r="T1307" s="299">
        <f>S1307*H1307</f>
        <v>0</v>
      </c>
      <c r="U1307" s="39"/>
      <c r="V1307" s="39"/>
      <c r="W1307" s="39"/>
      <c r="X1307" s="39"/>
      <c r="Y1307" s="39"/>
      <c r="Z1307" s="39"/>
      <c r="AA1307" s="39"/>
      <c r="AB1307" s="39"/>
      <c r="AC1307" s="39"/>
      <c r="AD1307" s="39"/>
      <c r="AE1307" s="39"/>
      <c r="AR1307" s="238" t="s">
        <v>265</v>
      </c>
      <c r="AT1307" s="238" t="s">
        <v>174</v>
      </c>
      <c r="AU1307" s="238" t="s">
        <v>85</v>
      </c>
      <c r="AY1307" s="18" t="s">
        <v>172</v>
      </c>
      <c r="BE1307" s="239">
        <f>IF(N1307="základní",J1307,0)</f>
        <v>0</v>
      </c>
      <c r="BF1307" s="239">
        <f>IF(N1307="snížená",J1307,0)</f>
        <v>0</v>
      </c>
      <c r="BG1307" s="239">
        <f>IF(N1307="zákl. přenesená",J1307,0)</f>
        <v>0</v>
      </c>
      <c r="BH1307" s="239">
        <f>IF(N1307="sníž. přenesená",J1307,0)</f>
        <v>0</v>
      </c>
      <c r="BI1307" s="239">
        <f>IF(N1307="nulová",J1307,0)</f>
        <v>0</v>
      </c>
      <c r="BJ1307" s="18" t="s">
        <v>83</v>
      </c>
      <c r="BK1307" s="239">
        <f>ROUND(I1307*H1307,2)</f>
        <v>0</v>
      </c>
      <c r="BL1307" s="18" t="s">
        <v>265</v>
      </c>
      <c r="BM1307" s="238" t="s">
        <v>1396</v>
      </c>
    </row>
    <row r="1308" s="2" customFormat="1" ht="6.96" customHeight="1">
      <c r="A1308" s="39"/>
      <c r="B1308" s="67"/>
      <c r="C1308" s="68"/>
      <c r="D1308" s="68"/>
      <c r="E1308" s="68"/>
      <c r="F1308" s="68"/>
      <c r="G1308" s="68"/>
      <c r="H1308" s="68"/>
      <c r="I1308" s="68"/>
      <c r="J1308" s="68"/>
      <c r="K1308" s="68"/>
      <c r="L1308" s="45"/>
      <c r="M1308" s="39"/>
      <c r="O1308" s="39"/>
      <c r="P1308" s="39"/>
      <c r="Q1308" s="39"/>
      <c r="R1308" s="39"/>
      <c r="S1308" s="39"/>
      <c r="T1308" s="39"/>
      <c r="U1308" s="39"/>
      <c r="V1308" s="39"/>
      <c r="W1308" s="39"/>
      <c r="X1308" s="39"/>
      <c r="Y1308" s="39"/>
      <c r="Z1308" s="39"/>
      <c r="AA1308" s="39"/>
      <c r="AB1308" s="39"/>
      <c r="AC1308" s="39"/>
      <c r="AD1308" s="39"/>
      <c r="AE1308" s="39"/>
    </row>
  </sheetData>
  <sheetProtection sheet="1" autoFilter="0" formatColumns="0" formatRows="0" objects="1" scenarios="1" spinCount="100000" saltValue="7apI3H/bHwdyf0HHEjqByOGjIQJWNsXhpQoQHvksBbSaKy2KWaOPytU8KCYi/36prQl3mAqtJHkb6CacyL0vWA==" hashValue="zW/w9NBE89fVPujpk6CCLh7zPg/V6c8P6O/ezguKmIqU89KYbANaRyZ86QEyYF8hC7vdLvcQWZlzpaehTJcfgQ==" algorithmName="SHA-512" password="CC35"/>
  <autoFilter ref="C143:K13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2:H132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Břeclav, elektrodílna - celková oprava budovy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1397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1398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22. 6. 2020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ROUND((SUM(BE135:BE276)),  2)</f>
        <v>0</v>
      </c>
      <c r="G35" s="39"/>
      <c r="H35" s="39"/>
      <c r="I35" s="165">
        <v>0.20999999999999999</v>
      </c>
      <c r="J35" s="164">
        <f>ROUND(((SUM(BE135:BE276))*I35),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ROUND((SUM(BF135:BF276)),  2)</f>
        <v>0</v>
      </c>
      <c r="G36" s="39"/>
      <c r="H36" s="39"/>
      <c r="I36" s="165">
        <v>0.14999999999999999</v>
      </c>
      <c r="J36" s="164">
        <f>ROUND(((SUM(BF135:BF276))*I36),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ROUND((SUM(BG135:BG276)),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ROUND((SUM(BH135:BH276)),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ROUND((SUM(BI135:BI276)),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Břeclav, elektrodílna - celková oprava budovy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1397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2-1 - SILNOPROUD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22. 6. 2020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1399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141</v>
      </c>
      <c r="E100" s="197"/>
      <c r="F100" s="197"/>
      <c r="G100" s="197"/>
      <c r="H100" s="197"/>
      <c r="I100" s="197"/>
      <c r="J100" s="198">
        <f>J137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1400</v>
      </c>
      <c r="E101" s="197"/>
      <c r="F101" s="197"/>
      <c r="G101" s="197"/>
      <c r="H101" s="197"/>
      <c r="I101" s="197"/>
      <c r="J101" s="198">
        <f>J141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142</v>
      </c>
      <c r="E102" s="192"/>
      <c r="F102" s="192"/>
      <c r="G102" s="192"/>
      <c r="H102" s="192"/>
      <c r="I102" s="192"/>
      <c r="J102" s="193">
        <f>J147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1401</v>
      </c>
      <c r="E103" s="197"/>
      <c r="F103" s="197"/>
      <c r="G103" s="197"/>
      <c r="H103" s="197"/>
      <c r="I103" s="197"/>
      <c r="J103" s="198">
        <f>J148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1402</v>
      </c>
      <c r="E104" s="197"/>
      <c r="F104" s="197"/>
      <c r="G104" s="197"/>
      <c r="H104" s="197"/>
      <c r="I104" s="197"/>
      <c r="J104" s="198">
        <f>J178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1403</v>
      </c>
      <c r="E105" s="197"/>
      <c r="F105" s="197"/>
      <c r="G105" s="197"/>
      <c r="H105" s="197"/>
      <c r="I105" s="197"/>
      <c r="J105" s="198">
        <f>J195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1404</v>
      </c>
      <c r="E106" s="197"/>
      <c r="F106" s="197"/>
      <c r="G106" s="197"/>
      <c r="H106" s="197"/>
      <c r="I106" s="197"/>
      <c r="J106" s="198">
        <f>J232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1405</v>
      </c>
      <c r="E107" s="197"/>
      <c r="F107" s="197"/>
      <c r="G107" s="197"/>
      <c r="H107" s="197"/>
      <c r="I107" s="197"/>
      <c r="J107" s="198">
        <f>J245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1406</v>
      </c>
      <c r="E108" s="197"/>
      <c r="F108" s="197"/>
      <c r="G108" s="197"/>
      <c r="H108" s="197"/>
      <c r="I108" s="197"/>
      <c r="J108" s="198">
        <f>J254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1407</v>
      </c>
      <c r="E109" s="197"/>
      <c r="F109" s="197"/>
      <c r="G109" s="197"/>
      <c r="H109" s="197"/>
      <c r="I109" s="197"/>
      <c r="J109" s="198">
        <f>J261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1408</v>
      </c>
      <c r="E110" s="192"/>
      <c r="F110" s="192"/>
      <c r="G110" s="192"/>
      <c r="H110" s="192"/>
      <c r="I110" s="192"/>
      <c r="J110" s="193">
        <f>J264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9"/>
      <c r="C111" s="190"/>
      <c r="D111" s="191" t="s">
        <v>1409</v>
      </c>
      <c r="E111" s="192"/>
      <c r="F111" s="192"/>
      <c r="G111" s="192"/>
      <c r="H111" s="192"/>
      <c r="I111" s="192"/>
      <c r="J111" s="193">
        <f>J266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9"/>
      <c r="C112" s="190"/>
      <c r="D112" s="191" t="s">
        <v>1410</v>
      </c>
      <c r="E112" s="192"/>
      <c r="F112" s="192"/>
      <c r="G112" s="192"/>
      <c r="H112" s="192"/>
      <c r="I112" s="192"/>
      <c r="J112" s="193">
        <f>J272</f>
        <v>0</v>
      </c>
      <c r="K112" s="190"/>
      <c r="L112" s="19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5"/>
      <c r="C113" s="134"/>
      <c r="D113" s="196" t="s">
        <v>1411</v>
      </c>
      <c r="E113" s="197"/>
      <c r="F113" s="197"/>
      <c r="G113" s="197"/>
      <c r="H113" s="197"/>
      <c r="I113" s="197"/>
      <c r="J113" s="198">
        <f>J273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157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Břeclav, elektrodílna - celková oprava budovy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124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4" t="s">
        <v>1397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126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2-1 - SILNOPROUD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 xml:space="preserve"> </v>
      </c>
      <c r="G129" s="41"/>
      <c r="H129" s="41"/>
      <c r="I129" s="33" t="s">
        <v>22</v>
      </c>
      <c r="J129" s="80" t="str">
        <f>IF(J14="","",J14)</f>
        <v>22. 6. 2020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E17</f>
        <v>Správa železnic,státní organizace</v>
      </c>
      <c r="G131" s="41"/>
      <c r="H131" s="41"/>
      <c r="I131" s="33" t="s">
        <v>32</v>
      </c>
      <c r="J131" s="37" t="str">
        <f>E23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30</v>
      </c>
      <c r="D132" s="41"/>
      <c r="E132" s="41"/>
      <c r="F132" s="28" t="str">
        <f>IF(E20="","",E20)</f>
        <v>Vyplň údaj</v>
      </c>
      <c r="G132" s="41"/>
      <c r="H132" s="41"/>
      <c r="I132" s="33" t="s">
        <v>34</v>
      </c>
      <c r="J132" s="37" t="str">
        <f>E26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158</v>
      </c>
      <c r="D134" s="203" t="s">
        <v>61</v>
      </c>
      <c r="E134" s="203" t="s">
        <v>57</v>
      </c>
      <c r="F134" s="203" t="s">
        <v>58</v>
      </c>
      <c r="G134" s="203" t="s">
        <v>159</v>
      </c>
      <c r="H134" s="203" t="s">
        <v>160</v>
      </c>
      <c r="I134" s="203" t="s">
        <v>161</v>
      </c>
      <c r="J134" s="203" t="s">
        <v>130</v>
      </c>
      <c r="K134" s="204" t="s">
        <v>162</v>
      </c>
      <c r="L134" s="205"/>
      <c r="M134" s="101" t="s">
        <v>1</v>
      </c>
      <c r="N134" s="102" t="s">
        <v>40</v>
      </c>
      <c r="O134" s="102" t="s">
        <v>163</v>
      </c>
      <c r="P134" s="102" t="s">
        <v>164</v>
      </c>
      <c r="Q134" s="102" t="s">
        <v>165</v>
      </c>
      <c r="R134" s="102" t="s">
        <v>166</v>
      </c>
      <c r="S134" s="102" t="s">
        <v>167</v>
      </c>
      <c r="T134" s="103" t="s">
        <v>168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169</v>
      </c>
      <c r="D135" s="41"/>
      <c r="E135" s="41"/>
      <c r="F135" s="41"/>
      <c r="G135" s="41"/>
      <c r="H135" s="41"/>
      <c r="I135" s="41"/>
      <c r="J135" s="206">
        <f>BK135</f>
        <v>0</v>
      </c>
      <c r="K135" s="41"/>
      <c r="L135" s="45"/>
      <c r="M135" s="104"/>
      <c r="N135" s="207"/>
      <c r="O135" s="105"/>
      <c r="P135" s="208">
        <f>P136+P147+P264+P266+P272</f>
        <v>0</v>
      </c>
      <c r="Q135" s="105"/>
      <c r="R135" s="208">
        <f>R136+R147+R264+R266+R272</f>
        <v>0.38341500000000006</v>
      </c>
      <c r="S135" s="105"/>
      <c r="T135" s="209">
        <f>T136+T147+T264+T266+T272</f>
        <v>3.8300000000000001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75</v>
      </c>
      <c r="AU135" s="18" t="s">
        <v>132</v>
      </c>
      <c r="BK135" s="210">
        <f>BK136+BK147+BK264+BK266+BK272</f>
        <v>0</v>
      </c>
    </row>
    <row r="136" s="12" customFormat="1" ht="25.92" customHeight="1">
      <c r="A136" s="12"/>
      <c r="B136" s="211"/>
      <c r="C136" s="212"/>
      <c r="D136" s="213" t="s">
        <v>75</v>
      </c>
      <c r="E136" s="214" t="s">
        <v>170</v>
      </c>
      <c r="F136" s="214" t="s">
        <v>170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P137+P141</f>
        <v>0</v>
      </c>
      <c r="Q136" s="219"/>
      <c r="R136" s="220">
        <f>R137+R141</f>
        <v>0</v>
      </c>
      <c r="S136" s="219"/>
      <c r="T136" s="221">
        <f>T137+T141</f>
        <v>1.3300000000000001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83</v>
      </c>
      <c r="AT136" s="223" t="s">
        <v>75</v>
      </c>
      <c r="AU136" s="223" t="s">
        <v>76</v>
      </c>
      <c r="AY136" s="222" t="s">
        <v>172</v>
      </c>
      <c r="BK136" s="224">
        <f>BK137+BK141</f>
        <v>0</v>
      </c>
    </row>
    <row r="137" s="12" customFormat="1" ht="22.8" customHeight="1">
      <c r="A137" s="12"/>
      <c r="B137" s="211"/>
      <c r="C137" s="212"/>
      <c r="D137" s="213" t="s">
        <v>75</v>
      </c>
      <c r="E137" s="225" t="s">
        <v>220</v>
      </c>
      <c r="F137" s="225" t="s">
        <v>598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SUM(P138:P140)</f>
        <v>0</v>
      </c>
      <c r="Q137" s="219"/>
      <c r="R137" s="220">
        <f>SUM(R138:R140)</f>
        <v>0</v>
      </c>
      <c r="S137" s="219"/>
      <c r="T137" s="221">
        <f>SUM(T138:T140)</f>
        <v>1.3300000000000001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83</v>
      </c>
      <c r="AT137" s="223" t="s">
        <v>75</v>
      </c>
      <c r="AU137" s="223" t="s">
        <v>83</v>
      </c>
      <c r="AY137" s="222" t="s">
        <v>172</v>
      </c>
      <c r="BK137" s="224">
        <f>SUM(BK138:BK140)</f>
        <v>0</v>
      </c>
    </row>
    <row r="138" s="2" customFormat="1" ht="24.15" customHeight="1">
      <c r="A138" s="39"/>
      <c r="B138" s="40"/>
      <c r="C138" s="227" t="s">
        <v>83</v>
      </c>
      <c r="D138" s="227" t="s">
        <v>174</v>
      </c>
      <c r="E138" s="228" t="s">
        <v>1412</v>
      </c>
      <c r="F138" s="229" t="s">
        <v>1413</v>
      </c>
      <c r="G138" s="230" t="s">
        <v>291</v>
      </c>
      <c r="H138" s="231">
        <v>250</v>
      </c>
      <c r="I138" s="232"/>
      <c r="J138" s="233">
        <f>ROUND(I138*H138,2)</f>
        <v>0</v>
      </c>
      <c r="K138" s="229" t="s">
        <v>178</v>
      </c>
      <c r="L138" s="45"/>
      <c r="M138" s="234" t="s">
        <v>1</v>
      </c>
      <c r="N138" s="235" t="s">
        <v>41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0.001</v>
      </c>
      <c r="T138" s="237">
        <f>S138*H138</f>
        <v>0.25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106</v>
      </c>
      <c r="AT138" s="238" t="s">
        <v>174</v>
      </c>
      <c r="AU138" s="238" t="s">
        <v>85</v>
      </c>
      <c r="AY138" s="18" t="s">
        <v>172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83</v>
      </c>
      <c r="BK138" s="239">
        <f>ROUND(I138*H138,2)</f>
        <v>0</v>
      </c>
      <c r="BL138" s="18" t="s">
        <v>106</v>
      </c>
      <c r="BM138" s="238" t="s">
        <v>1414</v>
      </c>
    </row>
    <row r="139" s="2" customFormat="1" ht="24.15" customHeight="1">
      <c r="A139" s="39"/>
      <c r="B139" s="40"/>
      <c r="C139" s="227" t="s">
        <v>85</v>
      </c>
      <c r="D139" s="227" t="s">
        <v>174</v>
      </c>
      <c r="E139" s="228" t="s">
        <v>1415</v>
      </c>
      <c r="F139" s="229" t="s">
        <v>1416</v>
      </c>
      <c r="G139" s="230" t="s">
        <v>291</v>
      </c>
      <c r="H139" s="231">
        <v>200</v>
      </c>
      <c r="I139" s="232"/>
      <c r="J139" s="233">
        <f>ROUND(I139*H139,2)</f>
        <v>0</v>
      </c>
      <c r="K139" s="229" t="s">
        <v>178</v>
      </c>
      <c r="L139" s="45"/>
      <c r="M139" s="234" t="s">
        <v>1</v>
      </c>
      <c r="N139" s="235" t="s">
        <v>41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0.0040000000000000001</v>
      </c>
      <c r="T139" s="237">
        <f>S139*H139</f>
        <v>0.80000000000000004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106</v>
      </c>
      <c r="AT139" s="238" t="s">
        <v>174</v>
      </c>
      <c r="AU139" s="238" t="s">
        <v>85</v>
      </c>
      <c r="AY139" s="18" t="s">
        <v>172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83</v>
      </c>
      <c r="BK139" s="239">
        <f>ROUND(I139*H139,2)</f>
        <v>0</v>
      </c>
      <c r="BL139" s="18" t="s">
        <v>106</v>
      </c>
      <c r="BM139" s="238" t="s">
        <v>1417</v>
      </c>
    </row>
    <row r="140" s="2" customFormat="1" ht="24.15" customHeight="1">
      <c r="A140" s="39"/>
      <c r="B140" s="40"/>
      <c r="C140" s="227" t="s">
        <v>101</v>
      </c>
      <c r="D140" s="227" t="s">
        <v>174</v>
      </c>
      <c r="E140" s="228" t="s">
        <v>1418</v>
      </c>
      <c r="F140" s="229" t="s">
        <v>1419</v>
      </c>
      <c r="G140" s="230" t="s">
        <v>291</v>
      </c>
      <c r="H140" s="231">
        <v>40</v>
      </c>
      <c r="I140" s="232"/>
      <c r="J140" s="233">
        <f>ROUND(I140*H140,2)</f>
        <v>0</v>
      </c>
      <c r="K140" s="229" t="s">
        <v>178</v>
      </c>
      <c r="L140" s="45"/>
      <c r="M140" s="234" t="s">
        <v>1</v>
      </c>
      <c r="N140" s="235" t="s">
        <v>41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0.0070000000000000001</v>
      </c>
      <c r="T140" s="237">
        <f>S140*H140</f>
        <v>0.28000000000000003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106</v>
      </c>
      <c r="AT140" s="238" t="s">
        <v>174</v>
      </c>
      <c r="AU140" s="238" t="s">
        <v>85</v>
      </c>
      <c r="AY140" s="18" t="s">
        <v>172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83</v>
      </c>
      <c r="BK140" s="239">
        <f>ROUND(I140*H140,2)</f>
        <v>0</v>
      </c>
      <c r="BL140" s="18" t="s">
        <v>106</v>
      </c>
      <c r="BM140" s="238" t="s">
        <v>1420</v>
      </c>
    </row>
    <row r="141" s="12" customFormat="1" ht="22.8" customHeight="1">
      <c r="A141" s="12"/>
      <c r="B141" s="211"/>
      <c r="C141" s="212"/>
      <c r="D141" s="213" t="s">
        <v>75</v>
      </c>
      <c r="E141" s="225" t="s">
        <v>1421</v>
      </c>
      <c r="F141" s="225" t="s">
        <v>1422</v>
      </c>
      <c r="G141" s="212"/>
      <c r="H141" s="212"/>
      <c r="I141" s="215"/>
      <c r="J141" s="226">
        <f>BK141</f>
        <v>0</v>
      </c>
      <c r="K141" s="212"/>
      <c r="L141" s="217"/>
      <c r="M141" s="218"/>
      <c r="N141" s="219"/>
      <c r="O141" s="219"/>
      <c r="P141" s="220">
        <f>SUM(P142:P146)</f>
        <v>0</v>
      </c>
      <c r="Q141" s="219"/>
      <c r="R141" s="220">
        <f>SUM(R142:R146)</f>
        <v>0</v>
      </c>
      <c r="S141" s="219"/>
      <c r="T141" s="221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83</v>
      </c>
      <c r="AT141" s="223" t="s">
        <v>75</v>
      </c>
      <c r="AU141" s="223" t="s">
        <v>83</v>
      </c>
      <c r="AY141" s="222" t="s">
        <v>172</v>
      </c>
      <c r="BK141" s="224">
        <f>SUM(BK142:BK146)</f>
        <v>0</v>
      </c>
    </row>
    <row r="142" s="2" customFormat="1" ht="24.15" customHeight="1">
      <c r="A142" s="39"/>
      <c r="B142" s="40"/>
      <c r="C142" s="227" t="s">
        <v>106</v>
      </c>
      <c r="D142" s="227" t="s">
        <v>174</v>
      </c>
      <c r="E142" s="228" t="s">
        <v>1423</v>
      </c>
      <c r="F142" s="229" t="s">
        <v>1424</v>
      </c>
      <c r="G142" s="230" t="s">
        <v>229</v>
      </c>
      <c r="H142" s="231">
        <v>3.8300000000000001</v>
      </c>
      <c r="I142" s="232"/>
      <c r="J142" s="233">
        <f>ROUND(I142*H142,2)</f>
        <v>0</v>
      </c>
      <c r="K142" s="229" t="s">
        <v>178</v>
      </c>
      <c r="L142" s="45"/>
      <c r="M142" s="234" t="s">
        <v>1</v>
      </c>
      <c r="N142" s="235" t="s">
        <v>41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106</v>
      </c>
      <c r="AT142" s="238" t="s">
        <v>174</v>
      </c>
      <c r="AU142" s="238" t="s">
        <v>85</v>
      </c>
      <c r="AY142" s="18" t="s">
        <v>172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83</v>
      </c>
      <c r="BK142" s="239">
        <f>ROUND(I142*H142,2)</f>
        <v>0</v>
      </c>
      <c r="BL142" s="18" t="s">
        <v>106</v>
      </c>
      <c r="BM142" s="238" t="s">
        <v>1425</v>
      </c>
    </row>
    <row r="143" s="2" customFormat="1" ht="24.15" customHeight="1">
      <c r="A143" s="39"/>
      <c r="B143" s="40"/>
      <c r="C143" s="227" t="s">
        <v>111</v>
      </c>
      <c r="D143" s="227" t="s">
        <v>174</v>
      </c>
      <c r="E143" s="228" t="s">
        <v>899</v>
      </c>
      <c r="F143" s="229" t="s">
        <v>1426</v>
      </c>
      <c r="G143" s="230" t="s">
        <v>229</v>
      </c>
      <c r="H143" s="231">
        <v>3.8300000000000001</v>
      </c>
      <c r="I143" s="232"/>
      <c r="J143" s="233">
        <f>ROUND(I143*H143,2)</f>
        <v>0</v>
      </c>
      <c r="K143" s="229" t="s">
        <v>178</v>
      </c>
      <c r="L143" s="45"/>
      <c r="M143" s="234" t="s">
        <v>1</v>
      </c>
      <c r="N143" s="235" t="s">
        <v>41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106</v>
      </c>
      <c r="AT143" s="238" t="s">
        <v>174</v>
      </c>
      <c r="AU143" s="238" t="s">
        <v>85</v>
      </c>
      <c r="AY143" s="18" t="s">
        <v>172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83</v>
      </c>
      <c r="BK143" s="239">
        <f>ROUND(I143*H143,2)</f>
        <v>0</v>
      </c>
      <c r="BL143" s="18" t="s">
        <v>106</v>
      </c>
      <c r="BM143" s="238" t="s">
        <v>1427</v>
      </c>
    </row>
    <row r="144" s="2" customFormat="1" ht="24.15" customHeight="1">
      <c r="A144" s="39"/>
      <c r="B144" s="40"/>
      <c r="C144" s="227" t="s">
        <v>116</v>
      </c>
      <c r="D144" s="227" t="s">
        <v>174</v>
      </c>
      <c r="E144" s="228" t="s">
        <v>903</v>
      </c>
      <c r="F144" s="229" t="s">
        <v>1428</v>
      </c>
      <c r="G144" s="230" t="s">
        <v>229</v>
      </c>
      <c r="H144" s="231">
        <v>3.8300000000000001</v>
      </c>
      <c r="I144" s="232"/>
      <c r="J144" s="233">
        <f>ROUND(I144*H144,2)</f>
        <v>0</v>
      </c>
      <c r="K144" s="229" t="s">
        <v>178</v>
      </c>
      <c r="L144" s="45"/>
      <c r="M144" s="234" t="s">
        <v>1</v>
      </c>
      <c r="N144" s="235" t="s">
        <v>41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106</v>
      </c>
      <c r="AT144" s="238" t="s">
        <v>174</v>
      </c>
      <c r="AU144" s="238" t="s">
        <v>85</v>
      </c>
      <c r="AY144" s="18" t="s">
        <v>172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83</v>
      </c>
      <c r="BK144" s="239">
        <f>ROUND(I144*H144,2)</f>
        <v>0</v>
      </c>
      <c r="BL144" s="18" t="s">
        <v>106</v>
      </c>
      <c r="BM144" s="238" t="s">
        <v>1429</v>
      </c>
    </row>
    <row r="145" s="2" customFormat="1" ht="24.15" customHeight="1">
      <c r="A145" s="39"/>
      <c r="B145" s="40"/>
      <c r="C145" s="227" t="s">
        <v>121</v>
      </c>
      <c r="D145" s="227" t="s">
        <v>174</v>
      </c>
      <c r="E145" s="228" t="s">
        <v>1430</v>
      </c>
      <c r="F145" s="229" t="s">
        <v>1431</v>
      </c>
      <c r="G145" s="230" t="s">
        <v>229</v>
      </c>
      <c r="H145" s="231">
        <v>3.8300000000000001</v>
      </c>
      <c r="I145" s="232"/>
      <c r="J145" s="233">
        <f>ROUND(I145*H145,2)</f>
        <v>0</v>
      </c>
      <c r="K145" s="229" t="s">
        <v>1432</v>
      </c>
      <c r="L145" s="45"/>
      <c r="M145" s="234" t="s">
        <v>1</v>
      </c>
      <c r="N145" s="235" t="s">
        <v>41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106</v>
      </c>
      <c r="AT145" s="238" t="s">
        <v>174</v>
      </c>
      <c r="AU145" s="238" t="s">
        <v>85</v>
      </c>
      <c r="AY145" s="18" t="s">
        <v>172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83</v>
      </c>
      <c r="BK145" s="239">
        <f>ROUND(I145*H145,2)</f>
        <v>0</v>
      </c>
      <c r="BL145" s="18" t="s">
        <v>106</v>
      </c>
      <c r="BM145" s="238" t="s">
        <v>1433</v>
      </c>
    </row>
    <row r="146" s="2" customFormat="1" ht="24.15" customHeight="1">
      <c r="A146" s="39"/>
      <c r="B146" s="40"/>
      <c r="C146" s="227" t="s">
        <v>216</v>
      </c>
      <c r="D146" s="227" t="s">
        <v>174</v>
      </c>
      <c r="E146" s="228" t="s">
        <v>1434</v>
      </c>
      <c r="F146" s="229" t="s">
        <v>1435</v>
      </c>
      <c r="G146" s="230" t="s">
        <v>229</v>
      </c>
      <c r="H146" s="231">
        <v>0.0089999999999999993</v>
      </c>
      <c r="I146" s="232"/>
      <c r="J146" s="233">
        <f>ROUND(I146*H146,2)</f>
        <v>0</v>
      </c>
      <c r="K146" s="229" t="s">
        <v>178</v>
      </c>
      <c r="L146" s="45"/>
      <c r="M146" s="234" t="s">
        <v>1</v>
      </c>
      <c r="N146" s="235" t="s">
        <v>41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265</v>
      </c>
      <c r="AT146" s="238" t="s">
        <v>174</v>
      </c>
      <c r="AU146" s="238" t="s">
        <v>85</v>
      </c>
      <c r="AY146" s="18" t="s">
        <v>172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83</v>
      </c>
      <c r="BK146" s="239">
        <f>ROUND(I146*H146,2)</f>
        <v>0</v>
      </c>
      <c r="BL146" s="18" t="s">
        <v>265</v>
      </c>
      <c r="BM146" s="238" t="s">
        <v>1436</v>
      </c>
    </row>
    <row r="147" s="12" customFormat="1" ht="25.92" customHeight="1">
      <c r="A147" s="12"/>
      <c r="B147" s="211"/>
      <c r="C147" s="212"/>
      <c r="D147" s="213" t="s">
        <v>75</v>
      </c>
      <c r="E147" s="214" t="s">
        <v>915</v>
      </c>
      <c r="F147" s="214" t="s">
        <v>916</v>
      </c>
      <c r="G147" s="212"/>
      <c r="H147" s="212"/>
      <c r="I147" s="215"/>
      <c r="J147" s="216">
        <f>BK147</f>
        <v>0</v>
      </c>
      <c r="K147" s="212"/>
      <c r="L147" s="217"/>
      <c r="M147" s="218"/>
      <c r="N147" s="219"/>
      <c r="O147" s="219"/>
      <c r="P147" s="220">
        <f>P148+P178+P195+P232+P245+P254+P261</f>
        <v>0</v>
      </c>
      <c r="Q147" s="219"/>
      <c r="R147" s="220">
        <f>R148+R178+R195+R232+R245+R254+R261</f>
        <v>0.38341500000000006</v>
      </c>
      <c r="S147" s="219"/>
      <c r="T147" s="221">
        <f>T148+T178+T195+T232+T245+T254+T261</f>
        <v>2.5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85</v>
      </c>
      <c r="AT147" s="223" t="s">
        <v>75</v>
      </c>
      <c r="AU147" s="223" t="s">
        <v>76</v>
      </c>
      <c r="AY147" s="222" t="s">
        <v>172</v>
      </c>
      <c r="BK147" s="224">
        <f>BK148+BK178+BK195+BK232+BK245+BK254+BK261</f>
        <v>0</v>
      </c>
    </row>
    <row r="148" s="12" customFormat="1" ht="22.8" customHeight="1">
      <c r="A148" s="12"/>
      <c r="B148" s="211"/>
      <c r="C148" s="212"/>
      <c r="D148" s="213" t="s">
        <v>75</v>
      </c>
      <c r="E148" s="225" t="s">
        <v>1437</v>
      </c>
      <c r="F148" s="225" t="s">
        <v>1438</v>
      </c>
      <c r="G148" s="212"/>
      <c r="H148" s="212"/>
      <c r="I148" s="215"/>
      <c r="J148" s="226">
        <f>BK148</f>
        <v>0</v>
      </c>
      <c r="K148" s="212"/>
      <c r="L148" s="217"/>
      <c r="M148" s="218"/>
      <c r="N148" s="219"/>
      <c r="O148" s="219"/>
      <c r="P148" s="220">
        <f>SUM(P149:P177)</f>
        <v>0</v>
      </c>
      <c r="Q148" s="219"/>
      <c r="R148" s="220">
        <f>SUM(R149:R177)</f>
        <v>0.23027500000000001</v>
      </c>
      <c r="S148" s="219"/>
      <c r="T148" s="221">
        <f>SUM(T149:T177)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2" t="s">
        <v>83</v>
      </c>
      <c r="AT148" s="223" t="s">
        <v>75</v>
      </c>
      <c r="AU148" s="223" t="s">
        <v>83</v>
      </c>
      <c r="AY148" s="222" t="s">
        <v>172</v>
      </c>
      <c r="BK148" s="224">
        <f>SUM(BK149:BK177)</f>
        <v>0</v>
      </c>
    </row>
    <row r="149" s="2" customFormat="1" ht="37.8" customHeight="1">
      <c r="A149" s="39"/>
      <c r="B149" s="40"/>
      <c r="C149" s="227" t="s">
        <v>220</v>
      </c>
      <c r="D149" s="227" t="s">
        <v>174</v>
      </c>
      <c r="E149" s="228" t="s">
        <v>1439</v>
      </c>
      <c r="F149" s="229" t="s">
        <v>1440</v>
      </c>
      <c r="G149" s="230" t="s">
        <v>291</v>
      </c>
      <c r="H149" s="231">
        <v>350</v>
      </c>
      <c r="I149" s="232"/>
      <c r="J149" s="233">
        <f>ROUND(I149*H149,2)</f>
        <v>0</v>
      </c>
      <c r="K149" s="229" t="s">
        <v>178</v>
      </c>
      <c r="L149" s="45"/>
      <c r="M149" s="234" t="s">
        <v>1</v>
      </c>
      <c r="N149" s="235" t="s">
        <v>41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541</v>
      </c>
      <c r="AT149" s="238" t="s">
        <v>174</v>
      </c>
      <c r="AU149" s="238" t="s">
        <v>85</v>
      </c>
      <c r="AY149" s="18" t="s">
        <v>172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83</v>
      </c>
      <c r="BK149" s="239">
        <f>ROUND(I149*H149,2)</f>
        <v>0</v>
      </c>
      <c r="BL149" s="18" t="s">
        <v>541</v>
      </c>
      <c r="BM149" s="238" t="s">
        <v>1441</v>
      </c>
    </row>
    <row r="150" s="2" customFormat="1" ht="14.4" customHeight="1">
      <c r="A150" s="39"/>
      <c r="B150" s="40"/>
      <c r="C150" s="284" t="s">
        <v>226</v>
      </c>
      <c r="D150" s="284" t="s">
        <v>259</v>
      </c>
      <c r="E150" s="285" t="s">
        <v>1442</v>
      </c>
      <c r="F150" s="286" t="s">
        <v>1443</v>
      </c>
      <c r="G150" s="287" t="s">
        <v>291</v>
      </c>
      <c r="H150" s="288">
        <v>57.5</v>
      </c>
      <c r="I150" s="289"/>
      <c r="J150" s="290">
        <f>ROUND(I150*H150,2)</f>
        <v>0</v>
      </c>
      <c r="K150" s="286" t="s">
        <v>178</v>
      </c>
      <c r="L150" s="291"/>
      <c r="M150" s="292" t="s">
        <v>1</v>
      </c>
      <c r="N150" s="293" t="s">
        <v>41</v>
      </c>
      <c r="O150" s="92"/>
      <c r="P150" s="236">
        <f>O150*H150</f>
        <v>0</v>
      </c>
      <c r="Q150" s="236">
        <v>5.0000000000000002E-05</v>
      </c>
      <c r="R150" s="236">
        <f>Q150*H150</f>
        <v>0.002875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974</v>
      </c>
      <c r="AT150" s="238" t="s">
        <v>259</v>
      </c>
      <c r="AU150" s="238" t="s">
        <v>85</v>
      </c>
      <c r="AY150" s="18" t="s">
        <v>172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83</v>
      </c>
      <c r="BK150" s="239">
        <f>ROUND(I150*H150,2)</f>
        <v>0</v>
      </c>
      <c r="BL150" s="18" t="s">
        <v>974</v>
      </c>
      <c r="BM150" s="238" t="s">
        <v>1444</v>
      </c>
    </row>
    <row r="151" s="14" customFormat="1">
      <c r="A151" s="14"/>
      <c r="B151" s="251"/>
      <c r="C151" s="252"/>
      <c r="D151" s="242" t="s">
        <v>180</v>
      </c>
      <c r="E151" s="252"/>
      <c r="F151" s="254" t="s">
        <v>1445</v>
      </c>
      <c r="G151" s="252"/>
      <c r="H151" s="255">
        <v>57.5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180</v>
      </c>
      <c r="AU151" s="261" t="s">
        <v>85</v>
      </c>
      <c r="AV151" s="14" t="s">
        <v>85</v>
      </c>
      <c r="AW151" s="14" t="s">
        <v>4</v>
      </c>
      <c r="AX151" s="14" t="s">
        <v>83</v>
      </c>
      <c r="AY151" s="261" t="s">
        <v>172</v>
      </c>
    </row>
    <row r="152" s="2" customFormat="1" ht="14.4" customHeight="1">
      <c r="A152" s="39"/>
      <c r="B152" s="40"/>
      <c r="C152" s="284" t="s">
        <v>233</v>
      </c>
      <c r="D152" s="284" t="s">
        <v>259</v>
      </c>
      <c r="E152" s="285" t="s">
        <v>1446</v>
      </c>
      <c r="F152" s="286" t="s">
        <v>1447</v>
      </c>
      <c r="G152" s="287" t="s">
        <v>291</v>
      </c>
      <c r="H152" s="288">
        <v>287.5</v>
      </c>
      <c r="I152" s="289"/>
      <c r="J152" s="290">
        <f>ROUND(I152*H152,2)</f>
        <v>0</v>
      </c>
      <c r="K152" s="286" t="s">
        <v>178</v>
      </c>
      <c r="L152" s="291"/>
      <c r="M152" s="292" t="s">
        <v>1</v>
      </c>
      <c r="N152" s="293" t="s">
        <v>41</v>
      </c>
      <c r="O152" s="92"/>
      <c r="P152" s="236">
        <f>O152*H152</f>
        <v>0</v>
      </c>
      <c r="Q152" s="236">
        <v>6.9999999999999994E-05</v>
      </c>
      <c r="R152" s="236">
        <f>Q152*H152</f>
        <v>0.020124999999999997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974</v>
      </c>
      <c r="AT152" s="238" t="s">
        <v>259</v>
      </c>
      <c r="AU152" s="238" t="s">
        <v>85</v>
      </c>
      <c r="AY152" s="18" t="s">
        <v>172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83</v>
      </c>
      <c r="BK152" s="239">
        <f>ROUND(I152*H152,2)</f>
        <v>0</v>
      </c>
      <c r="BL152" s="18" t="s">
        <v>974</v>
      </c>
      <c r="BM152" s="238" t="s">
        <v>1448</v>
      </c>
    </row>
    <row r="153" s="14" customFormat="1">
      <c r="A153" s="14"/>
      <c r="B153" s="251"/>
      <c r="C153" s="252"/>
      <c r="D153" s="242" t="s">
        <v>180</v>
      </c>
      <c r="E153" s="252"/>
      <c r="F153" s="254" t="s">
        <v>1449</v>
      </c>
      <c r="G153" s="252"/>
      <c r="H153" s="255">
        <v>287.5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180</v>
      </c>
      <c r="AU153" s="261" t="s">
        <v>85</v>
      </c>
      <c r="AV153" s="14" t="s">
        <v>85</v>
      </c>
      <c r="AW153" s="14" t="s">
        <v>4</v>
      </c>
      <c r="AX153" s="14" t="s">
        <v>83</v>
      </c>
      <c r="AY153" s="261" t="s">
        <v>172</v>
      </c>
    </row>
    <row r="154" s="2" customFormat="1" ht="14.4" customHeight="1">
      <c r="A154" s="39"/>
      <c r="B154" s="40"/>
      <c r="C154" s="284" t="s">
        <v>238</v>
      </c>
      <c r="D154" s="284" t="s">
        <v>259</v>
      </c>
      <c r="E154" s="285" t="s">
        <v>1450</v>
      </c>
      <c r="F154" s="286" t="s">
        <v>1451</v>
      </c>
      <c r="G154" s="287" t="s">
        <v>291</v>
      </c>
      <c r="H154" s="288">
        <v>57.5</v>
      </c>
      <c r="I154" s="289"/>
      <c r="J154" s="290">
        <f>ROUND(I154*H154,2)</f>
        <v>0</v>
      </c>
      <c r="K154" s="286" t="s">
        <v>178</v>
      </c>
      <c r="L154" s="291"/>
      <c r="M154" s="292" t="s">
        <v>1</v>
      </c>
      <c r="N154" s="293" t="s">
        <v>41</v>
      </c>
      <c r="O154" s="92"/>
      <c r="P154" s="236">
        <f>O154*H154</f>
        <v>0</v>
      </c>
      <c r="Q154" s="236">
        <v>0.00012</v>
      </c>
      <c r="R154" s="236">
        <f>Q154*H154</f>
        <v>0.0068999999999999999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974</v>
      </c>
      <c r="AT154" s="238" t="s">
        <v>259</v>
      </c>
      <c r="AU154" s="238" t="s">
        <v>85</v>
      </c>
      <c r="AY154" s="18" t="s">
        <v>172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83</v>
      </c>
      <c r="BK154" s="239">
        <f>ROUND(I154*H154,2)</f>
        <v>0</v>
      </c>
      <c r="BL154" s="18" t="s">
        <v>974</v>
      </c>
      <c r="BM154" s="238" t="s">
        <v>1452</v>
      </c>
    </row>
    <row r="155" s="14" customFormat="1">
      <c r="A155" s="14"/>
      <c r="B155" s="251"/>
      <c r="C155" s="252"/>
      <c r="D155" s="242" t="s">
        <v>180</v>
      </c>
      <c r="E155" s="252"/>
      <c r="F155" s="254" t="s">
        <v>1445</v>
      </c>
      <c r="G155" s="252"/>
      <c r="H155" s="255">
        <v>57.5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180</v>
      </c>
      <c r="AU155" s="261" t="s">
        <v>85</v>
      </c>
      <c r="AV155" s="14" t="s">
        <v>85</v>
      </c>
      <c r="AW155" s="14" t="s">
        <v>4</v>
      </c>
      <c r="AX155" s="14" t="s">
        <v>83</v>
      </c>
      <c r="AY155" s="261" t="s">
        <v>172</v>
      </c>
    </row>
    <row r="156" s="2" customFormat="1" ht="37.8" customHeight="1">
      <c r="A156" s="39"/>
      <c r="B156" s="40"/>
      <c r="C156" s="227" t="s">
        <v>244</v>
      </c>
      <c r="D156" s="227" t="s">
        <v>174</v>
      </c>
      <c r="E156" s="228" t="s">
        <v>1453</v>
      </c>
      <c r="F156" s="229" t="s">
        <v>1454</v>
      </c>
      <c r="G156" s="230" t="s">
        <v>291</v>
      </c>
      <c r="H156" s="231">
        <v>50</v>
      </c>
      <c r="I156" s="232"/>
      <c r="J156" s="233">
        <f>ROUND(I156*H156,2)</f>
        <v>0</v>
      </c>
      <c r="K156" s="229" t="s">
        <v>178</v>
      </c>
      <c r="L156" s="45"/>
      <c r="M156" s="234" t="s">
        <v>1</v>
      </c>
      <c r="N156" s="235" t="s">
        <v>41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541</v>
      </c>
      <c r="AT156" s="238" t="s">
        <v>174</v>
      </c>
      <c r="AU156" s="238" t="s">
        <v>85</v>
      </c>
      <c r="AY156" s="18" t="s">
        <v>172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83</v>
      </c>
      <c r="BK156" s="239">
        <f>ROUND(I156*H156,2)</f>
        <v>0</v>
      </c>
      <c r="BL156" s="18" t="s">
        <v>541</v>
      </c>
      <c r="BM156" s="238" t="s">
        <v>1455</v>
      </c>
    </row>
    <row r="157" s="2" customFormat="1" ht="14.4" customHeight="1">
      <c r="A157" s="39"/>
      <c r="B157" s="40"/>
      <c r="C157" s="284" t="s">
        <v>254</v>
      </c>
      <c r="D157" s="284" t="s">
        <v>259</v>
      </c>
      <c r="E157" s="285" t="s">
        <v>1456</v>
      </c>
      <c r="F157" s="286" t="s">
        <v>1457</v>
      </c>
      <c r="G157" s="287" t="s">
        <v>291</v>
      </c>
      <c r="H157" s="288">
        <v>57.5</v>
      </c>
      <c r="I157" s="289"/>
      <c r="J157" s="290">
        <f>ROUND(I157*H157,2)</f>
        <v>0</v>
      </c>
      <c r="K157" s="286" t="s">
        <v>178</v>
      </c>
      <c r="L157" s="291"/>
      <c r="M157" s="292" t="s">
        <v>1</v>
      </c>
      <c r="N157" s="293" t="s">
        <v>41</v>
      </c>
      <c r="O157" s="92"/>
      <c r="P157" s="236">
        <f>O157*H157</f>
        <v>0</v>
      </c>
      <c r="Q157" s="236">
        <v>0.00027</v>
      </c>
      <c r="R157" s="236">
        <f>Q157*H157</f>
        <v>0.015525000000000001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974</v>
      </c>
      <c r="AT157" s="238" t="s">
        <v>259</v>
      </c>
      <c r="AU157" s="238" t="s">
        <v>85</v>
      </c>
      <c r="AY157" s="18" t="s">
        <v>172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83</v>
      </c>
      <c r="BK157" s="239">
        <f>ROUND(I157*H157,2)</f>
        <v>0</v>
      </c>
      <c r="BL157" s="18" t="s">
        <v>974</v>
      </c>
      <c r="BM157" s="238" t="s">
        <v>1458</v>
      </c>
    </row>
    <row r="158" s="14" customFormat="1">
      <c r="A158" s="14"/>
      <c r="B158" s="251"/>
      <c r="C158" s="252"/>
      <c r="D158" s="242" t="s">
        <v>180</v>
      </c>
      <c r="E158" s="252"/>
      <c r="F158" s="254" t="s">
        <v>1445</v>
      </c>
      <c r="G158" s="252"/>
      <c r="H158" s="255">
        <v>57.5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180</v>
      </c>
      <c r="AU158" s="261" t="s">
        <v>85</v>
      </c>
      <c r="AV158" s="14" t="s">
        <v>85</v>
      </c>
      <c r="AW158" s="14" t="s">
        <v>4</v>
      </c>
      <c r="AX158" s="14" t="s">
        <v>83</v>
      </c>
      <c r="AY158" s="261" t="s">
        <v>172</v>
      </c>
    </row>
    <row r="159" s="2" customFormat="1" ht="24.15" customHeight="1">
      <c r="A159" s="39"/>
      <c r="B159" s="40"/>
      <c r="C159" s="227" t="s">
        <v>8</v>
      </c>
      <c r="D159" s="227" t="s">
        <v>174</v>
      </c>
      <c r="E159" s="228" t="s">
        <v>1459</v>
      </c>
      <c r="F159" s="229" t="s">
        <v>1460</v>
      </c>
      <c r="G159" s="230" t="s">
        <v>291</v>
      </c>
      <c r="H159" s="231">
        <v>60</v>
      </c>
      <c r="I159" s="232"/>
      <c r="J159" s="233">
        <f>ROUND(I159*H159,2)</f>
        <v>0</v>
      </c>
      <c r="K159" s="229" t="s">
        <v>178</v>
      </c>
      <c r="L159" s="45"/>
      <c r="M159" s="234" t="s">
        <v>1</v>
      </c>
      <c r="N159" s="235" t="s">
        <v>41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265</v>
      </c>
      <c r="AT159" s="238" t="s">
        <v>174</v>
      </c>
      <c r="AU159" s="238" t="s">
        <v>85</v>
      </c>
      <c r="AY159" s="18" t="s">
        <v>172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83</v>
      </c>
      <c r="BK159" s="239">
        <f>ROUND(I159*H159,2)</f>
        <v>0</v>
      </c>
      <c r="BL159" s="18" t="s">
        <v>265</v>
      </c>
      <c r="BM159" s="238" t="s">
        <v>1461</v>
      </c>
    </row>
    <row r="160" s="2" customFormat="1" ht="14.4" customHeight="1">
      <c r="A160" s="39"/>
      <c r="B160" s="40"/>
      <c r="C160" s="284" t="s">
        <v>265</v>
      </c>
      <c r="D160" s="284" t="s">
        <v>259</v>
      </c>
      <c r="E160" s="285" t="s">
        <v>1462</v>
      </c>
      <c r="F160" s="286" t="s">
        <v>1463</v>
      </c>
      <c r="G160" s="287" t="s">
        <v>291</v>
      </c>
      <c r="H160" s="288">
        <v>60</v>
      </c>
      <c r="I160" s="289"/>
      <c r="J160" s="290">
        <f>ROUND(I160*H160,2)</f>
        <v>0</v>
      </c>
      <c r="K160" s="286" t="s">
        <v>178</v>
      </c>
      <c r="L160" s="291"/>
      <c r="M160" s="292" t="s">
        <v>1</v>
      </c>
      <c r="N160" s="293" t="s">
        <v>41</v>
      </c>
      <c r="O160" s="92"/>
      <c r="P160" s="236">
        <f>O160*H160</f>
        <v>0</v>
      </c>
      <c r="Q160" s="236">
        <v>0.00010000000000000001</v>
      </c>
      <c r="R160" s="236">
        <f>Q160*H160</f>
        <v>0.0060000000000000001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358</v>
      </c>
      <c r="AT160" s="238" t="s">
        <v>259</v>
      </c>
      <c r="AU160" s="238" t="s">
        <v>85</v>
      </c>
      <c r="AY160" s="18" t="s">
        <v>172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83</v>
      </c>
      <c r="BK160" s="239">
        <f>ROUND(I160*H160,2)</f>
        <v>0</v>
      </c>
      <c r="BL160" s="18" t="s">
        <v>265</v>
      </c>
      <c r="BM160" s="238" t="s">
        <v>1464</v>
      </c>
    </row>
    <row r="161" s="2" customFormat="1" ht="24.15" customHeight="1">
      <c r="A161" s="39"/>
      <c r="B161" s="40"/>
      <c r="C161" s="227" t="s">
        <v>272</v>
      </c>
      <c r="D161" s="227" t="s">
        <v>174</v>
      </c>
      <c r="E161" s="228" t="s">
        <v>1465</v>
      </c>
      <c r="F161" s="229" t="s">
        <v>1466</v>
      </c>
      <c r="G161" s="230" t="s">
        <v>291</v>
      </c>
      <c r="H161" s="231">
        <v>920</v>
      </c>
      <c r="I161" s="232"/>
      <c r="J161" s="233">
        <f>ROUND(I161*H161,2)</f>
        <v>0</v>
      </c>
      <c r="K161" s="229" t="s">
        <v>178</v>
      </c>
      <c r="L161" s="45"/>
      <c r="M161" s="234" t="s">
        <v>1</v>
      </c>
      <c r="N161" s="235" t="s">
        <v>41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265</v>
      </c>
      <c r="AT161" s="238" t="s">
        <v>174</v>
      </c>
      <c r="AU161" s="238" t="s">
        <v>85</v>
      </c>
      <c r="AY161" s="18" t="s">
        <v>172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83</v>
      </c>
      <c r="BK161" s="239">
        <f>ROUND(I161*H161,2)</f>
        <v>0</v>
      </c>
      <c r="BL161" s="18" t="s">
        <v>265</v>
      </c>
      <c r="BM161" s="238" t="s">
        <v>1467</v>
      </c>
    </row>
    <row r="162" s="2" customFormat="1" ht="14.4" customHeight="1">
      <c r="A162" s="39"/>
      <c r="B162" s="40"/>
      <c r="C162" s="284" t="s">
        <v>278</v>
      </c>
      <c r="D162" s="284" t="s">
        <v>259</v>
      </c>
      <c r="E162" s="285" t="s">
        <v>1468</v>
      </c>
      <c r="F162" s="286" t="s">
        <v>1469</v>
      </c>
      <c r="G162" s="287" t="s">
        <v>291</v>
      </c>
      <c r="H162" s="288">
        <v>30</v>
      </c>
      <c r="I162" s="289"/>
      <c r="J162" s="290">
        <f>ROUND(I162*H162,2)</f>
        <v>0</v>
      </c>
      <c r="K162" s="286" t="s">
        <v>178</v>
      </c>
      <c r="L162" s="291"/>
      <c r="M162" s="292" t="s">
        <v>1</v>
      </c>
      <c r="N162" s="293" t="s">
        <v>41</v>
      </c>
      <c r="O162" s="92"/>
      <c r="P162" s="236">
        <f>O162*H162</f>
        <v>0</v>
      </c>
      <c r="Q162" s="236">
        <v>0.00012</v>
      </c>
      <c r="R162" s="236">
        <f>Q162*H162</f>
        <v>0.0035999999999999999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358</v>
      </c>
      <c r="AT162" s="238" t="s">
        <v>259</v>
      </c>
      <c r="AU162" s="238" t="s">
        <v>85</v>
      </c>
      <c r="AY162" s="18" t="s">
        <v>172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83</v>
      </c>
      <c r="BK162" s="239">
        <f>ROUND(I162*H162,2)</f>
        <v>0</v>
      </c>
      <c r="BL162" s="18" t="s">
        <v>265</v>
      </c>
      <c r="BM162" s="238" t="s">
        <v>1470</v>
      </c>
    </row>
    <row r="163" s="2" customFormat="1" ht="14.4" customHeight="1">
      <c r="A163" s="39"/>
      <c r="B163" s="40"/>
      <c r="C163" s="284" t="s">
        <v>283</v>
      </c>
      <c r="D163" s="284" t="s">
        <v>259</v>
      </c>
      <c r="E163" s="285" t="s">
        <v>1468</v>
      </c>
      <c r="F163" s="286" t="s">
        <v>1469</v>
      </c>
      <c r="G163" s="287" t="s">
        <v>291</v>
      </c>
      <c r="H163" s="288">
        <v>370</v>
      </c>
      <c r="I163" s="289"/>
      <c r="J163" s="290">
        <f>ROUND(I163*H163,2)</f>
        <v>0</v>
      </c>
      <c r="K163" s="286" t="s">
        <v>178</v>
      </c>
      <c r="L163" s="291"/>
      <c r="M163" s="292" t="s">
        <v>1</v>
      </c>
      <c r="N163" s="293" t="s">
        <v>41</v>
      </c>
      <c r="O163" s="92"/>
      <c r="P163" s="236">
        <f>O163*H163</f>
        <v>0</v>
      </c>
      <c r="Q163" s="236">
        <v>0.00012</v>
      </c>
      <c r="R163" s="236">
        <f>Q163*H163</f>
        <v>0.044400000000000002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358</v>
      </c>
      <c r="AT163" s="238" t="s">
        <v>259</v>
      </c>
      <c r="AU163" s="238" t="s">
        <v>85</v>
      </c>
      <c r="AY163" s="18" t="s">
        <v>172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83</v>
      </c>
      <c r="BK163" s="239">
        <f>ROUND(I163*H163,2)</f>
        <v>0</v>
      </c>
      <c r="BL163" s="18" t="s">
        <v>265</v>
      </c>
      <c r="BM163" s="238" t="s">
        <v>1471</v>
      </c>
    </row>
    <row r="164" s="2" customFormat="1" ht="14.4" customHeight="1">
      <c r="A164" s="39"/>
      <c r="B164" s="40"/>
      <c r="C164" s="284" t="s">
        <v>288</v>
      </c>
      <c r="D164" s="284" t="s">
        <v>259</v>
      </c>
      <c r="E164" s="285" t="s">
        <v>1472</v>
      </c>
      <c r="F164" s="286" t="s">
        <v>1473</v>
      </c>
      <c r="G164" s="287" t="s">
        <v>291</v>
      </c>
      <c r="H164" s="288">
        <v>500</v>
      </c>
      <c r="I164" s="289"/>
      <c r="J164" s="290">
        <f>ROUND(I164*H164,2)</f>
        <v>0</v>
      </c>
      <c r="K164" s="286" t="s">
        <v>178</v>
      </c>
      <c r="L164" s="291"/>
      <c r="M164" s="292" t="s">
        <v>1</v>
      </c>
      <c r="N164" s="293" t="s">
        <v>41</v>
      </c>
      <c r="O164" s="92"/>
      <c r="P164" s="236">
        <f>O164*H164</f>
        <v>0</v>
      </c>
      <c r="Q164" s="236">
        <v>0.00017000000000000001</v>
      </c>
      <c r="R164" s="236">
        <f>Q164*H164</f>
        <v>0.085000000000000006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358</v>
      </c>
      <c r="AT164" s="238" t="s">
        <v>259</v>
      </c>
      <c r="AU164" s="238" t="s">
        <v>85</v>
      </c>
      <c r="AY164" s="18" t="s">
        <v>172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83</v>
      </c>
      <c r="BK164" s="239">
        <f>ROUND(I164*H164,2)</f>
        <v>0</v>
      </c>
      <c r="BL164" s="18" t="s">
        <v>265</v>
      </c>
      <c r="BM164" s="238" t="s">
        <v>1474</v>
      </c>
    </row>
    <row r="165" s="2" customFormat="1" ht="14.4" customHeight="1">
      <c r="A165" s="39"/>
      <c r="B165" s="40"/>
      <c r="C165" s="284" t="s">
        <v>7</v>
      </c>
      <c r="D165" s="284" t="s">
        <v>259</v>
      </c>
      <c r="E165" s="285" t="s">
        <v>1475</v>
      </c>
      <c r="F165" s="286" t="s">
        <v>1476</v>
      </c>
      <c r="G165" s="287" t="s">
        <v>291</v>
      </c>
      <c r="H165" s="288">
        <v>20</v>
      </c>
      <c r="I165" s="289"/>
      <c r="J165" s="290">
        <f>ROUND(I165*H165,2)</f>
        <v>0</v>
      </c>
      <c r="K165" s="286" t="s">
        <v>178</v>
      </c>
      <c r="L165" s="291"/>
      <c r="M165" s="292" t="s">
        <v>1</v>
      </c>
      <c r="N165" s="293" t="s">
        <v>41</v>
      </c>
      <c r="O165" s="92"/>
      <c r="P165" s="236">
        <f>O165*H165</f>
        <v>0</v>
      </c>
      <c r="Q165" s="236">
        <v>0.00023000000000000001</v>
      </c>
      <c r="R165" s="236">
        <f>Q165*H165</f>
        <v>0.0045999999999999999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358</v>
      </c>
      <c r="AT165" s="238" t="s">
        <v>259</v>
      </c>
      <c r="AU165" s="238" t="s">
        <v>85</v>
      </c>
      <c r="AY165" s="18" t="s">
        <v>172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83</v>
      </c>
      <c r="BK165" s="239">
        <f>ROUND(I165*H165,2)</f>
        <v>0</v>
      </c>
      <c r="BL165" s="18" t="s">
        <v>265</v>
      </c>
      <c r="BM165" s="238" t="s">
        <v>1477</v>
      </c>
    </row>
    <row r="166" s="2" customFormat="1" ht="24.15" customHeight="1">
      <c r="A166" s="39"/>
      <c r="B166" s="40"/>
      <c r="C166" s="227" t="s">
        <v>298</v>
      </c>
      <c r="D166" s="227" t="s">
        <v>174</v>
      </c>
      <c r="E166" s="228" t="s">
        <v>1478</v>
      </c>
      <c r="F166" s="229" t="s">
        <v>1479</v>
      </c>
      <c r="G166" s="230" t="s">
        <v>291</v>
      </c>
      <c r="H166" s="231">
        <v>10</v>
      </c>
      <c r="I166" s="232"/>
      <c r="J166" s="233">
        <f>ROUND(I166*H166,2)</f>
        <v>0</v>
      </c>
      <c r="K166" s="229" t="s">
        <v>178</v>
      </c>
      <c r="L166" s="45"/>
      <c r="M166" s="234" t="s">
        <v>1</v>
      </c>
      <c r="N166" s="235" t="s">
        <v>41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265</v>
      </c>
      <c r="AT166" s="238" t="s">
        <v>174</v>
      </c>
      <c r="AU166" s="238" t="s">
        <v>85</v>
      </c>
      <c r="AY166" s="18" t="s">
        <v>172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83</v>
      </c>
      <c r="BK166" s="239">
        <f>ROUND(I166*H166,2)</f>
        <v>0</v>
      </c>
      <c r="BL166" s="18" t="s">
        <v>265</v>
      </c>
      <c r="BM166" s="238" t="s">
        <v>1480</v>
      </c>
    </row>
    <row r="167" s="2" customFormat="1" ht="14.4" customHeight="1">
      <c r="A167" s="39"/>
      <c r="B167" s="40"/>
      <c r="C167" s="284" t="s">
        <v>303</v>
      </c>
      <c r="D167" s="284" t="s">
        <v>259</v>
      </c>
      <c r="E167" s="285" t="s">
        <v>1481</v>
      </c>
      <c r="F167" s="286" t="s">
        <v>1482</v>
      </c>
      <c r="G167" s="287" t="s">
        <v>291</v>
      </c>
      <c r="H167" s="288">
        <v>10</v>
      </c>
      <c r="I167" s="289"/>
      <c r="J167" s="290">
        <f>ROUND(I167*H167,2)</f>
        <v>0</v>
      </c>
      <c r="K167" s="286" t="s">
        <v>1</v>
      </c>
      <c r="L167" s="291"/>
      <c r="M167" s="292" t="s">
        <v>1</v>
      </c>
      <c r="N167" s="293" t="s">
        <v>41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358</v>
      </c>
      <c r="AT167" s="238" t="s">
        <v>259</v>
      </c>
      <c r="AU167" s="238" t="s">
        <v>85</v>
      </c>
      <c r="AY167" s="18" t="s">
        <v>172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83</v>
      </c>
      <c r="BK167" s="239">
        <f>ROUND(I167*H167,2)</f>
        <v>0</v>
      </c>
      <c r="BL167" s="18" t="s">
        <v>265</v>
      </c>
      <c r="BM167" s="238" t="s">
        <v>1483</v>
      </c>
    </row>
    <row r="168" s="2" customFormat="1" ht="24.15" customHeight="1">
      <c r="A168" s="39"/>
      <c r="B168" s="40"/>
      <c r="C168" s="227" t="s">
        <v>308</v>
      </c>
      <c r="D168" s="227" t="s">
        <v>174</v>
      </c>
      <c r="E168" s="228" t="s">
        <v>1484</v>
      </c>
      <c r="F168" s="229" t="s">
        <v>1485</v>
      </c>
      <c r="G168" s="230" t="s">
        <v>291</v>
      </c>
      <c r="H168" s="231">
        <v>110</v>
      </c>
      <c r="I168" s="232"/>
      <c r="J168" s="233">
        <f>ROUND(I168*H168,2)</f>
        <v>0</v>
      </c>
      <c r="K168" s="229" t="s">
        <v>178</v>
      </c>
      <c r="L168" s="45"/>
      <c r="M168" s="234" t="s">
        <v>1</v>
      </c>
      <c r="N168" s="235" t="s">
        <v>41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265</v>
      </c>
      <c r="AT168" s="238" t="s">
        <v>174</v>
      </c>
      <c r="AU168" s="238" t="s">
        <v>85</v>
      </c>
      <c r="AY168" s="18" t="s">
        <v>172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83</v>
      </c>
      <c r="BK168" s="239">
        <f>ROUND(I168*H168,2)</f>
        <v>0</v>
      </c>
      <c r="BL168" s="18" t="s">
        <v>265</v>
      </c>
      <c r="BM168" s="238" t="s">
        <v>1486</v>
      </c>
    </row>
    <row r="169" s="2" customFormat="1" ht="14.4" customHeight="1">
      <c r="A169" s="39"/>
      <c r="B169" s="40"/>
      <c r="C169" s="284" t="s">
        <v>312</v>
      </c>
      <c r="D169" s="284" t="s">
        <v>259</v>
      </c>
      <c r="E169" s="285" t="s">
        <v>1487</v>
      </c>
      <c r="F169" s="286" t="s">
        <v>1488</v>
      </c>
      <c r="G169" s="287" t="s">
        <v>291</v>
      </c>
      <c r="H169" s="288">
        <v>30</v>
      </c>
      <c r="I169" s="289"/>
      <c r="J169" s="290">
        <f>ROUND(I169*H169,2)</f>
        <v>0</v>
      </c>
      <c r="K169" s="286" t="s">
        <v>178</v>
      </c>
      <c r="L169" s="291"/>
      <c r="M169" s="292" t="s">
        <v>1</v>
      </c>
      <c r="N169" s="293" t="s">
        <v>41</v>
      </c>
      <c r="O169" s="92"/>
      <c r="P169" s="236">
        <f>O169*H169</f>
        <v>0</v>
      </c>
      <c r="Q169" s="236">
        <v>0.00016000000000000001</v>
      </c>
      <c r="R169" s="236">
        <f>Q169*H169</f>
        <v>0.0048000000000000004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358</v>
      </c>
      <c r="AT169" s="238" t="s">
        <v>259</v>
      </c>
      <c r="AU169" s="238" t="s">
        <v>85</v>
      </c>
      <c r="AY169" s="18" t="s">
        <v>172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83</v>
      </c>
      <c r="BK169" s="239">
        <f>ROUND(I169*H169,2)</f>
        <v>0</v>
      </c>
      <c r="BL169" s="18" t="s">
        <v>265</v>
      </c>
      <c r="BM169" s="238" t="s">
        <v>1489</v>
      </c>
    </row>
    <row r="170" s="2" customFormat="1" ht="14.4" customHeight="1">
      <c r="A170" s="39"/>
      <c r="B170" s="40"/>
      <c r="C170" s="284" t="s">
        <v>324</v>
      </c>
      <c r="D170" s="284" t="s">
        <v>259</v>
      </c>
      <c r="E170" s="285" t="s">
        <v>1490</v>
      </c>
      <c r="F170" s="286" t="s">
        <v>1491</v>
      </c>
      <c r="G170" s="287" t="s">
        <v>291</v>
      </c>
      <c r="H170" s="288">
        <v>80</v>
      </c>
      <c r="I170" s="289"/>
      <c r="J170" s="290">
        <f>ROUND(I170*H170,2)</f>
        <v>0</v>
      </c>
      <c r="K170" s="286" t="s">
        <v>178</v>
      </c>
      <c r="L170" s="291"/>
      <c r="M170" s="292" t="s">
        <v>1</v>
      </c>
      <c r="N170" s="293" t="s">
        <v>41</v>
      </c>
      <c r="O170" s="92"/>
      <c r="P170" s="236">
        <f>O170*H170</f>
        <v>0</v>
      </c>
      <c r="Q170" s="236">
        <v>0.00025000000000000001</v>
      </c>
      <c r="R170" s="236">
        <f>Q170*H170</f>
        <v>0.02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358</v>
      </c>
      <c r="AT170" s="238" t="s">
        <v>259</v>
      </c>
      <c r="AU170" s="238" t="s">
        <v>85</v>
      </c>
      <c r="AY170" s="18" t="s">
        <v>172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83</v>
      </c>
      <c r="BK170" s="239">
        <f>ROUND(I170*H170,2)</f>
        <v>0</v>
      </c>
      <c r="BL170" s="18" t="s">
        <v>265</v>
      </c>
      <c r="BM170" s="238" t="s">
        <v>1492</v>
      </c>
    </row>
    <row r="171" s="2" customFormat="1" ht="24.15" customHeight="1">
      <c r="A171" s="39"/>
      <c r="B171" s="40"/>
      <c r="C171" s="227" t="s">
        <v>330</v>
      </c>
      <c r="D171" s="227" t="s">
        <v>174</v>
      </c>
      <c r="E171" s="228" t="s">
        <v>1493</v>
      </c>
      <c r="F171" s="229" t="s">
        <v>1494</v>
      </c>
      <c r="G171" s="230" t="s">
        <v>291</v>
      </c>
      <c r="H171" s="231">
        <v>40</v>
      </c>
      <c r="I171" s="232"/>
      <c r="J171" s="233">
        <f>ROUND(I171*H171,2)</f>
        <v>0</v>
      </c>
      <c r="K171" s="229" t="s">
        <v>178</v>
      </c>
      <c r="L171" s="45"/>
      <c r="M171" s="234" t="s">
        <v>1</v>
      </c>
      <c r="N171" s="235" t="s">
        <v>41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265</v>
      </c>
      <c r="AT171" s="238" t="s">
        <v>174</v>
      </c>
      <c r="AU171" s="238" t="s">
        <v>85</v>
      </c>
      <c r="AY171" s="18" t="s">
        <v>172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83</v>
      </c>
      <c r="BK171" s="239">
        <f>ROUND(I171*H171,2)</f>
        <v>0</v>
      </c>
      <c r="BL171" s="18" t="s">
        <v>265</v>
      </c>
      <c r="BM171" s="238" t="s">
        <v>1495</v>
      </c>
    </row>
    <row r="172" s="2" customFormat="1" ht="14.4" customHeight="1">
      <c r="A172" s="39"/>
      <c r="B172" s="40"/>
      <c r="C172" s="284" t="s">
        <v>337</v>
      </c>
      <c r="D172" s="284" t="s">
        <v>259</v>
      </c>
      <c r="E172" s="285" t="s">
        <v>1496</v>
      </c>
      <c r="F172" s="286" t="s">
        <v>1497</v>
      </c>
      <c r="G172" s="287" t="s">
        <v>291</v>
      </c>
      <c r="H172" s="288">
        <v>25</v>
      </c>
      <c r="I172" s="289"/>
      <c r="J172" s="290">
        <f>ROUND(I172*H172,2)</f>
        <v>0</v>
      </c>
      <c r="K172" s="286" t="s">
        <v>178</v>
      </c>
      <c r="L172" s="291"/>
      <c r="M172" s="292" t="s">
        <v>1</v>
      </c>
      <c r="N172" s="293" t="s">
        <v>41</v>
      </c>
      <c r="O172" s="92"/>
      <c r="P172" s="236">
        <f>O172*H172</f>
        <v>0</v>
      </c>
      <c r="Q172" s="236">
        <v>0.00034000000000000002</v>
      </c>
      <c r="R172" s="236">
        <f>Q172*H172</f>
        <v>0.0085000000000000006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358</v>
      </c>
      <c r="AT172" s="238" t="s">
        <v>259</v>
      </c>
      <c r="AU172" s="238" t="s">
        <v>85</v>
      </c>
      <c r="AY172" s="18" t="s">
        <v>172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83</v>
      </c>
      <c r="BK172" s="239">
        <f>ROUND(I172*H172,2)</f>
        <v>0</v>
      </c>
      <c r="BL172" s="18" t="s">
        <v>265</v>
      </c>
      <c r="BM172" s="238" t="s">
        <v>1498</v>
      </c>
    </row>
    <row r="173" s="2" customFormat="1" ht="14.4" customHeight="1">
      <c r="A173" s="39"/>
      <c r="B173" s="40"/>
      <c r="C173" s="284" t="s">
        <v>342</v>
      </c>
      <c r="D173" s="284" t="s">
        <v>259</v>
      </c>
      <c r="E173" s="285" t="s">
        <v>1499</v>
      </c>
      <c r="F173" s="286" t="s">
        <v>1500</v>
      </c>
      <c r="G173" s="287" t="s">
        <v>291</v>
      </c>
      <c r="H173" s="288">
        <v>15</v>
      </c>
      <c r="I173" s="289"/>
      <c r="J173" s="290">
        <f>ROUND(I173*H173,2)</f>
        <v>0</v>
      </c>
      <c r="K173" s="286" t="s">
        <v>178</v>
      </c>
      <c r="L173" s="291"/>
      <c r="M173" s="292" t="s">
        <v>1</v>
      </c>
      <c r="N173" s="293" t="s">
        <v>41</v>
      </c>
      <c r="O173" s="92"/>
      <c r="P173" s="236">
        <f>O173*H173</f>
        <v>0</v>
      </c>
      <c r="Q173" s="236">
        <v>0.00052999999999999998</v>
      </c>
      <c r="R173" s="236">
        <f>Q173*H173</f>
        <v>0.0079500000000000005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358</v>
      </c>
      <c r="AT173" s="238" t="s">
        <v>259</v>
      </c>
      <c r="AU173" s="238" t="s">
        <v>85</v>
      </c>
      <c r="AY173" s="18" t="s">
        <v>172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83</v>
      </c>
      <c r="BK173" s="239">
        <f>ROUND(I173*H173,2)</f>
        <v>0</v>
      </c>
      <c r="BL173" s="18" t="s">
        <v>265</v>
      </c>
      <c r="BM173" s="238" t="s">
        <v>1501</v>
      </c>
    </row>
    <row r="174" s="2" customFormat="1" ht="24.15" customHeight="1">
      <c r="A174" s="39"/>
      <c r="B174" s="40"/>
      <c r="C174" s="227" t="s">
        <v>346</v>
      </c>
      <c r="D174" s="227" t="s">
        <v>174</v>
      </c>
      <c r="E174" s="228" t="s">
        <v>1502</v>
      </c>
      <c r="F174" s="229" t="s">
        <v>1503</v>
      </c>
      <c r="G174" s="230" t="s">
        <v>291</v>
      </c>
      <c r="H174" s="231">
        <v>20</v>
      </c>
      <c r="I174" s="232"/>
      <c r="J174" s="233">
        <f>ROUND(I174*H174,2)</f>
        <v>0</v>
      </c>
      <c r="K174" s="229" t="s">
        <v>178</v>
      </c>
      <c r="L174" s="45"/>
      <c r="M174" s="234" t="s">
        <v>1</v>
      </c>
      <c r="N174" s="235" t="s">
        <v>41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265</v>
      </c>
      <c r="AT174" s="238" t="s">
        <v>174</v>
      </c>
      <c r="AU174" s="238" t="s">
        <v>85</v>
      </c>
      <c r="AY174" s="18" t="s">
        <v>172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83</v>
      </c>
      <c r="BK174" s="239">
        <f>ROUND(I174*H174,2)</f>
        <v>0</v>
      </c>
      <c r="BL174" s="18" t="s">
        <v>265</v>
      </c>
      <c r="BM174" s="238" t="s">
        <v>1504</v>
      </c>
    </row>
    <row r="175" s="2" customFormat="1" ht="14.4" customHeight="1">
      <c r="A175" s="39"/>
      <c r="B175" s="40"/>
      <c r="C175" s="284" t="s">
        <v>353</v>
      </c>
      <c r="D175" s="284" t="s">
        <v>259</v>
      </c>
      <c r="E175" s="285" t="s">
        <v>1505</v>
      </c>
      <c r="F175" s="286" t="s">
        <v>1506</v>
      </c>
      <c r="G175" s="287" t="s">
        <v>291</v>
      </c>
      <c r="H175" s="288">
        <v>20</v>
      </c>
      <c r="I175" s="289"/>
      <c r="J175" s="290">
        <f>ROUND(I175*H175,2)</f>
        <v>0</v>
      </c>
      <c r="K175" s="286" t="s">
        <v>1</v>
      </c>
      <c r="L175" s="291"/>
      <c r="M175" s="292" t="s">
        <v>1</v>
      </c>
      <c r="N175" s="293" t="s">
        <v>41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358</v>
      </c>
      <c r="AT175" s="238" t="s">
        <v>259</v>
      </c>
      <c r="AU175" s="238" t="s">
        <v>85</v>
      </c>
      <c r="AY175" s="18" t="s">
        <v>172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83</v>
      </c>
      <c r="BK175" s="239">
        <f>ROUND(I175*H175,2)</f>
        <v>0</v>
      </c>
      <c r="BL175" s="18" t="s">
        <v>265</v>
      </c>
      <c r="BM175" s="238" t="s">
        <v>1507</v>
      </c>
    </row>
    <row r="176" s="2" customFormat="1" ht="24.15" customHeight="1">
      <c r="A176" s="39"/>
      <c r="B176" s="40"/>
      <c r="C176" s="227" t="s">
        <v>358</v>
      </c>
      <c r="D176" s="227" t="s">
        <v>174</v>
      </c>
      <c r="E176" s="228" t="s">
        <v>1508</v>
      </c>
      <c r="F176" s="229" t="s">
        <v>1509</v>
      </c>
      <c r="G176" s="230" t="s">
        <v>291</v>
      </c>
      <c r="H176" s="231">
        <v>15</v>
      </c>
      <c r="I176" s="232"/>
      <c r="J176" s="233">
        <f>ROUND(I176*H176,2)</f>
        <v>0</v>
      </c>
      <c r="K176" s="229" t="s">
        <v>178</v>
      </c>
      <c r="L176" s="45"/>
      <c r="M176" s="234" t="s">
        <v>1</v>
      </c>
      <c r="N176" s="235" t="s">
        <v>41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265</v>
      </c>
      <c r="AT176" s="238" t="s">
        <v>174</v>
      </c>
      <c r="AU176" s="238" t="s">
        <v>85</v>
      </c>
      <c r="AY176" s="18" t="s">
        <v>172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83</v>
      </c>
      <c r="BK176" s="239">
        <f>ROUND(I176*H176,2)</f>
        <v>0</v>
      </c>
      <c r="BL176" s="18" t="s">
        <v>265</v>
      </c>
      <c r="BM176" s="238" t="s">
        <v>1510</v>
      </c>
    </row>
    <row r="177" s="2" customFormat="1" ht="14.4" customHeight="1">
      <c r="A177" s="39"/>
      <c r="B177" s="40"/>
      <c r="C177" s="284" t="s">
        <v>364</v>
      </c>
      <c r="D177" s="284" t="s">
        <v>259</v>
      </c>
      <c r="E177" s="285" t="s">
        <v>1511</v>
      </c>
      <c r="F177" s="286" t="s">
        <v>1512</v>
      </c>
      <c r="G177" s="287" t="s">
        <v>291</v>
      </c>
      <c r="H177" s="288">
        <v>15</v>
      </c>
      <c r="I177" s="289"/>
      <c r="J177" s="290">
        <f>ROUND(I177*H177,2)</f>
        <v>0</v>
      </c>
      <c r="K177" s="286" t="s">
        <v>1</v>
      </c>
      <c r="L177" s="291"/>
      <c r="M177" s="292" t="s">
        <v>1</v>
      </c>
      <c r="N177" s="293" t="s">
        <v>41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358</v>
      </c>
      <c r="AT177" s="238" t="s">
        <v>259</v>
      </c>
      <c r="AU177" s="238" t="s">
        <v>85</v>
      </c>
      <c r="AY177" s="18" t="s">
        <v>172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83</v>
      </c>
      <c r="BK177" s="239">
        <f>ROUND(I177*H177,2)</f>
        <v>0</v>
      </c>
      <c r="BL177" s="18" t="s">
        <v>265</v>
      </c>
      <c r="BM177" s="238" t="s">
        <v>1513</v>
      </c>
    </row>
    <row r="178" s="12" customFormat="1" ht="22.8" customHeight="1">
      <c r="A178" s="12"/>
      <c r="B178" s="211"/>
      <c r="C178" s="212"/>
      <c r="D178" s="213" t="s">
        <v>75</v>
      </c>
      <c r="E178" s="225" t="s">
        <v>1514</v>
      </c>
      <c r="F178" s="225" t="s">
        <v>1515</v>
      </c>
      <c r="G178" s="212"/>
      <c r="H178" s="212"/>
      <c r="I178" s="215"/>
      <c r="J178" s="226">
        <f>BK178</f>
        <v>0</v>
      </c>
      <c r="K178" s="212"/>
      <c r="L178" s="217"/>
      <c r="M178" s="218"/>
      <c r="N178" s="219"/>
      <c r="O178" s="219"/>
      <c r="P178" s="220">
        <f>SUM(P179:P194)</f>
        <v>0</v>
      </c>
      <c r="Q178" s="219"/>
      <c r="R178" s="220">
        <f>SUM(R179:R194)</f>
        <v>0</v>
      </c>
      <c r="S178" s="219"/>
      <c r="T178" s="221">
        <f>SUM(T179:T194)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2" t="s">
        <v>83</v>
      </c>
      <c r="AT178" s="223" t="s">
        <v>75</v>
      </c>
      <c r="AU178" s="223" t="s">
        <v>83</v>
      </c>
      <c r="AY178" s="222" t="s">
        <v>172</v>
      </c>
      <c r="BK178" s="224">
        <f>SUM(BK179:BK194)</f>
        <v>0</v>
      </c>
    </row>
    <row r="179" s="2" customFormat="1" ht="24.15" customHeight="1">
      <c r="A179" s="39"/>
      <c r="B179" s="40"/>
      <c r="C179" s="227" t="s">
        <v>369</v>
      </c>
      <c r="D179" s="227" t="s">
        <v>174</v>
      </c>
      <c r="E179" s="228" t="s">
        <v>1516</v>
      </c>
      <c r="F179" s="229" t="s">
        <v>1517</v>
      </c>
      <c r="G179" s="230" t="s">
        <v>301</v>
      </c>
      <c r="H179" s="231">
        <v>3</v>
      </c>
      <c r="I179" s="232"/>
      <c r="J179" s="233">
        <f>ROUND(I179*H179,2)</f>
        <v>0</v>
      </c>
      <c r="K179" s="229" t="s">
        <v>178</v>
      </c>
      <c r="L179" s="45"/>
      <c r="M179" s="234" t="s">
        <v>1</v>
      </c>
      <c r="N179" s="235" t="s">
        <v>41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265</v>
      </c>
      <c r="AT179" s="238" t="s">
        <v>174</v>
      </c>
      <c r="AU179" s="238" t="s">
        <v>85</v>
      </c>
      <c r="AY179" s="18" t="s">
        <v>172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83</v>
      </c>
      <c r="BK179" s="239">
        <f>ROUND(I179*H179,2)</f>
        <v>0</v>
      </c>
      <c r="BL179" s="18" t="s">
        <v>265</v>
      </c>
      <c r="BM179" s="238" t="s">
        <v>1518</v>
      </c>
    </row>
    <row r="180" s="2" customFormat="1" ht="24.15" customHeight="1">
      <c r="A180" s="39"/>
      <c r="B180" s="40"/>
      <c r="C180" s="227" t="s">
        <v>374</v>
      </c>
      <c r="D180" s="227" t="s">
        <v>174</v>
      </c>
      <c r="E180" s="228" t="s">
        <v>1519</v>
      </c>
      <c r="F180" s="229" t="s">
        <v>1520</v>
      </c>
      <c r="G180" s="230" t="s">
        <v>301</v>
      </c>
      <c r="H180" s="231">
        <v>3</v>
      </c>
      <c r="I180" s="232"/>
      <c r="J180" s="233">
        <f>ROUND(I180*H180,2)</f>
        <v>0</v>
      </c>
      <c r="K180" s="229" t="s">
        <v>178</v>
      </c>
      <c r="L180" s="45"/>
      <c r="M180" s="234" t="s">
        <v>1</v>
      </c>
      <c r="N180" s="235" t="s">
        <v>41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265</v>
      </c>
      <c r="AT180" s="238" t="s">
        <v>174</v>
      </c>
      <c r="AU180" s="238" t="s">
        <v>85</v>
      </c>
      <c r="AY180" s="18" t="s">
        <v>172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83</v>
      </c>
      <c r="BK180" s="239">
        <f>ROUND(I180*H180,2)</f>
        <v>0</v>
      </c>
      <c r="BL180" s="18" t="s">
        <v>265</v>
      </c>
      <c r="BM180" s="238" t="s">
        <v>1521</v>
      </c>
    </row>
    <row r="181" s="2" customFormat="1" ht="24.15" customHeight="1">
      <c r="A181" s="39"/>
      <c r="B181" s="40"/>
      <c r="C181" s="227" t="s">
        <v>381</v>
      </c>
      <c r="D181" s="227" t="s">
        <v>174</v>
      </c>
      <c r="E181" s="228" t="s">
        <v>1522</v>
      </c>
      <c r="F181" s="229" t="s">
        <v>1523</v>
      </c>
      <c r="G181" s="230" t="s">
        <v>301</v>
      </c>
      <c r="H181" s="231">
        <v>24</v>
      </c>
      <c r="I181" s="232"/>
      <c r="J181" s="233">
        <f>ROUND(I181*H181,2)</f>
        <v>0</v>
      </c>
      <c r="K181" s="229" t="s">
        <v>178</v>
      </c>
      <c r="L181" s="45"/>
      <c r="M181" s="234" t="s">
        <v>1</v>
      </c>
      <c r="N181" s="235" t="s">
        <v>41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265</v>
      </c>
      <c r="AT181" s="238" t="s">
        <v>174</v>
      </c>
      <c r="AU181" s="238" t="s">
        <v>85</v>
      </c>
      <c r="AY181" s="18" t="s">
        <v>172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83</v>
      </c>
      <c r="BK181" s="239">
        <f>ROUND(I181*H181,2)</f>
        <v>0</v>
      </c>
      <c r="BL181" s="18" t="s">
        <v>265</v>
      </c>
      <c r="BM181" s="238" t="s">
        <v>1524</v>
      </c>
    </row>
    <row r="182" s="2" customFormat="1" ht="24.15" customHeight="1">
      <c r="A182" s="39"/>
      <c r="B182" s="40"/>
      <c r="C182" s="227" t="s">
        <v>387</v>
      </c>
      <c r="D182" s="227" t="s">
        <v>174</v>
      </c>
      <c r="E182" s="228" t="s">
        <v>1525</v>
      </c>
      <c r="F182" s="229" t="s">
        <v>1526</v>
      </c>
      <c r="G182" s="230" t="s">
        <v>301</v>
      </c>
      <c r="H182" s="231">
        <v>21</v>
      </c>
      <c r="I182" s="232"/>
      <c r="J182" s="233">
        <f>ROUND(I182*H182,2)</f>
        <v>0</v>
      </c>
      <c r="K182" s="229" t="s">
        <v>178</v>
      </c>
      <c r="L182" s="45"/>
      <c r="M182" s="234" t="s">
        <v>1</v>
      </c>
      <c r="N182" s="235" t="s">
        <v>41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265</v>
      </c>
      <c r="AT182" s="238" t="s">
        <v>174</v>
      </c>
      <c r="AU182" s="238" t="s">
        <v>85</v>
      </c>
      <c r="AY182" s="18" t="s">
        <v>172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83</v>
      </c>
      <c r="BK182" s="239">
        <f>ROUND(I182*H182,2)</f>
        <v>0</v>
      </c>
      <c r="BL182" s="18" t="s">
        <v>265</v>
      </c>
      <c r="BM182" s="238" t="s">
        <v>1527</v>
      </c>
    </row>
    <row r="183" s="2" customFormat="1" ht="14.4" customHeight="1">
      <c r="A183" s="39"/>
      <c r="B183" s="40"/>
      <c r="C183" s="227" t="s">
        <v>393</v>
      </c>
      <c r="D183" s="227" t="s">
        <v>174</v>
      </c>
      <c r="E183" s="228" t="s">
        <v>1528</v>
      </c>
      <c r="F183" s="229" t="s">
        <v>1529</v>
      </c>
      <c r="G183" s="230" t="s">
        <v>301</v>
      </c>
      <c r="H183" s="231">
        <v>1</v>
      </c>
      <c r="I183" s="232"/>
      <c r="J183" s="233">
        <f>ROUND(I183*H183,2)</f>
        <v>0</v>
      </c>
      <c r="K183" s="229" t="s">
        <v>178</v>
      </c>
      <c r="L183" s="45"/>
      <c r="M183" s="234" t="s">
        <v>1</v>
      </c>
      <c r="N183" s="235" t="s">
        <v>41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265</v>
      </c>
      <c r="AT183" s="238" t="s">
        <v>174</v>
      </c>
      <c r="AU183" s="238" t="s">
        <v>85</v>
      </c>
      <c r="AY183" s="18" t="s">
        <v>172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83</v>
      </c>
      <c r="BK183" s="239">
        <f>ROUND(I183*H183,2)</f>
        <v>0</v>
      </c>
      <c r="BL183" s="18" t="s">
        <v>265</v>
      </c>
      <c r="BM183" s="238" t="s">
        <v>1530</v>
      </c>
    </row>
    <row r="184" s="2" customFormat="1" ht="14.4" customHeight="1">
      <c r="A184" s="39"/>
      <c r="B184" s="40"/>
      <c r="C184" s="227" t="s">
        <v>398</v>
      </c>
      <c r="D184" s="227" t="s">
        <v>174</v>
      </c>
      <c r="E184" s="228" t="s">
        <v>1531</v>
      </c>
      <c r="F184" s="229" t="s">
        <v>1532</v>
      </c>
      <c r="G184" s="230" t="s">
        <v>301</v>
      </c>
      <c r="H184" s="231">
        <v>10</v>
      </c>
      <c r="I184" s="232"/>
      <c r="J184" s="233">
        <f>ROUND(I184*H184,2)</f>
        <v>0</v>
      </c>
      <c r="K184" s="229" t="s">
        <v>178</v>
      </c>
      <c r="L184" s="45"/>
      <c r="M184" s="234" t="s">
        <v>1</v>
      </c>
      <c r="N184" s="235" t="s">
        <v>41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265</v>
      </c>
      <c r="AT184" s="238" t="s">
        <v>174</v>
      </c>
      <c r="AU184" s="238" t="s">
        <v>85</v>
      </c>
      <c r="AY184" s="18" t="s">
        <v>172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83</v>
      </c>
      <c r="BK184" s="239">
        <f>ROUND(I184*H184,2)</f>
        <v>0</v>
      </c>
      <c r="BL184" s="18" t="s">
        <v>265</v>
      </c>
      <c r="BM184" s="238" t="s">
        <v>1533</v>
      </c>
    </row>
    <row r="185" s="2" customFormat="1" ht="14.4" customHeight="1">
      <c r="A185" s="39"/>
      <c r="B185" s="40"/>
      <c r="C185" s="284" t="s">
        <v>403</v>
      </c>
      <c r="D185" s="284" t="s">
        <v>259</v>
      </c>
      <c r="E185" s="285" t="s">
        <v>1534</v>
      </c>
      <c r="F185" s="286" t="s">
        <v>1535</v>
      </c>
      <c r="G185" s="287" t="s">
        <v>1049</v>
      </c>
      <c r="H185" s="288">
        <v>7</v>
      </c>
      <c r="I185" s="289"/>
      <c r="J185" s="290">
        <f>ROUND(I185*H185,2)</f>
        <v>0</v>
      </c>
      <c r="K185" s="286" t="s">
        <v>1</v>
      </c>
      <c r="L185" s="291"/>
      <c r="M185" s="292" t="s">
        <v>1</v>
      </c>
      <c r="N185" s="293" t="s">
        <v>41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358</v>
      </c>
      <c r="AT185" s="238" t="s">
        <v>259</v>
      </c>
      <c r="AU185" s="238" t="s">
        <v>85</v>
      </c>
      <c r="AY185" s="18" t="s">
        <v>172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83</v>
      </c>
      <c r="BK185" s="239">
        <f>ROUND(I185*H185,2)</f>
        <v>0</v>
      </c>
      <c r="BL185" s="18" t="s">
        <v>265</v>
      </c>
      <c r="BM185" s="238" t="s">
        <v>1536</v>
      </c>
    </row>
    <row r="186" s="2" customFormat="1" ht="24.15" customHeight="1">
      <c r="A186" s="39"/>
      <c r="B186" s="40"/>
      <c r="C186" s="284" t="s">
        <v>409</v>
      </c>
      <c r="D186" s="284" t="s">
        <v>259</v>
      </c>
      <c r="E186" s="285" t="s">
        <v>1537</v>
      </c>
      <c r="F186" s="286" t="s">
        <v>1538</v>
      </c>
      <c r="G186" s="287" t="s">
        <v>1049</v>
      </c>
      <c r="H186" s="288">
        <v>1</v>
      </c>
      <c r="I186" s="289"/>
      <c r="J186" s="290">
        <f>ROUND(I186*H186,2)</f>
        <v>0</v>
      </c>
      <c r="K186" s="286" t="s">
        <v>1</v>
      </c>
      <c r="L186" s="291"/>
      <c r="M186" s="292" t="s">
        <v>1</v>
      </c>
      <c r="N186" s="293" t="s">
        <v>41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358</v>
      </c>
      <c r="AT186" s="238" t="s">
        <v>259</v>
      </c>
      <c r="AU186" s="238" t="s">
        <v>85</v>
      </c>
      <c r="AY186" s="18" t="s">
        <v>172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83</v>
      </c>
      <c r="BK186" s="239">
        <f>ROUND(I186*H186,2)</f>
        <v>0</v>
      </c>
      <c r="BL186" s="18" t="s">
        <v>265</v>
      </c>
      <c r="BM186" s="238" t="s">
        <v>1539</v>
      </c>
    </row>
    <row r="187" s="2" customFormat="1" ht="14.4" customHeight="1">
      <c r="A187" s="39"/>
      <c r="B187" s="40"/>
      <c r="C187" s="284" t="s">
        <v>416</v>
      </c>
      <c r="D187" s="284" t="s">
        <v>259</v>
      </c>
      <c r="E187" s="285" t="s">
        <v>1540</v>
      </c>
      <c r="F187" s="286" t="s">
        <v>1541</v>
      </c>
      <c r="G187" s="287" t="s">
        <v>1049</v>
      </c>
      <c r="H187" s="288">
        <v>1</v>
      </c>
      <c r="I187" s="289"/>
      <c r="J187" s="290">
        <f>ROUND(I187*H187,2)</f>
        <v>0</v>
      </c>
      <c r="K187" s="286" t="s">
        <v>1</v>
      </c>
      <c r="L187" s="291"/>
      <c r="M187" s="292" t="s">
        <v>1</v>
      </c>
      <c r="N187" s="293" t="s">
        <v>41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358</v>
      </c>
      <c r="AT187" s="238" t="s">
        <v>259</v>
      </c>
      <c r="AU187" s="238" t="s">
        <v>85</v>
      </c>
      <c r="AY187" s="18" t="s">
        <v>172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83</v>
      </c>
      <c r="BK187" s="239">
        <f>ROUND(I187*H187,2)</f>
        <v>0</v>
      </c>
      <c r="BL187" s="18" t="s">
        <v>265</v>
      </c>
      <c r="BM187" s="238" t="s">
        <v>1542</v>
      </c>
    </row>
    <row r="188" s="2" customFormat="1" ht="24.15" customHeight="1">
      <c r="A188" s="39"/>
      <c r="B188" s="40"/>
      <c r="C188" s="284" t="s">
        <v>422</v>
      </c>
      <c r="D188" s="284" t="s">
        <v>259</v>
      </c>
      <c r="E188" s="285" t="s">
        <v>1543</v>
      </c>
      <c r="F188" s="286" t="s">
        <v>1544</v>
      </c>
      <c r="G188" s="287" t="s">
        <v>226</v>
      </c>
      <c r="H188" s="288">
        <v>10</v>
      </c>
      <c r="I188" s="289"/>
      <c r="J188" s="290">
        <f>ROUND(I188*H188,2)</f>
        <v>0</v>
      </c>
      <c r="K188" s="286" t="s">
        <v>1</v>
      </c>
      <c r="L188" s="291"/>
      <c r="M188" s="292" t="s">
        <v>1</v>
      </c>
      <c r="N188" s="293" t="s">
        <v>41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358</v>
      </c>
      <c r="AT188" s="238" t="s">
        <v>259</v>
      </c>
      <c r="AU188" s="238" t="s">
        <v>85</v>
      </c>
      <c r="AY188" s="18" t="s">
        <v>172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83</v>
      </c>
      <c r="BK188" s="239">
        <f>ROUND(I188*H188,2)</f>
        <v>0</v>
      </c>
      <c r="BL188" s="18" t="s">
        <v>265</v>
      </c>
      <c r="BM188" s="238" t="s">
        <v>1545</v>
      </c>
    </row>
    <row r="189" s="2" customFormat="1" ht="24.15" customHeight="1">
      <c r="A189" s="39"/>
      <c r="B189" s="40"/>
      <c r="C189" s="284" t="s">
        <v>426</v>
      </c>
      <c r="D189" s="284" t="s">
        <v>259</v>
      </c>
      <c r="E189" s="285" t="s">
        <v>1546</v>
      </c>
      <c r="F189" s="286" t="s">
        <v>1547</v>
      </c>
      <c r="G189" s="287" t="s">
        <v>1049</v>
      </c>
      <c r="H189" s="288">
        <v>11</v>
      </c>
      <c r="I189" s="289"/>
      <c r="J189" s="290">
        <f>ROUND(I189*H189,2)</f>
        <v>0</v>
      </c>
      <c r="K189" s="286" t="s">
        <v>1</v>
      </c>
      <c r="L189" s="291"/>
      <c r="M189" s="292" t="s">
        <v>1</v>
      </c>
      <c r="N189" s="293" t="s">
        <v>41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358</v>
      </c>
      <c r="AT189" s="238" t="s">
        <v>259</v>
      </c>
      <c r="AU189" s="238" t="s">
        <v>85</v>
      </c>
      <c r="AY189" s="18" t="s">
        <v>172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83</v>
      </c>
      <c r="BK189" s="239">
        <f>ROUND(I189*H189,2)</f>
        <v>0</v>
      </c>
      <c r="BL189" s="18" t="s">
        <v>265</v>
      </c>
      <c r="BM189" s="238" t="s">
        <v>1548</v>
      </c>
    </row>
    <row r="190" s="2" customFormat="1" ht="24.15" customHeight="1">
      <c r="A190" s="39"/>
      <c r="B190" s="40"/>
      <c r="C190" s="284" t="s">
        <v>429</v>
      </c>
      <c r="D190" s="284" t="s">
        <v>259</v>
      </c>
      <c r="E190" s="285" t="s">
        <v>1549</v>
      </c>
      <c r="F190" s="286" t="s">
        <v>1550</v>
      </c>
      <c r="G190" s="287" t="s">
        <v>1049</v>
      </c>
      <c r="H190" s="288">
        <v>24</v>
      </c>
      <c r="I190" s="289"/>
      <c r="J190" s="290">
        <f>ROUND(I190*H190,2)</f>
        <v>0</v>
      </c>
      <c r="K190" s="286" t="s">
        <v>1</v>
      </c>
      <c r="L190" s="291"/>
      <c r="M190" s="292" t="s">
        <v>1</v>
      </c>
      <c r="N190" s="293" t="s">
        <v>41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358</v>
      </c>
      <c r="AT190" s="238" t="s">
        <v>259</v>
      </c>
      <c r="AU190" s="238" t="s">
        <v>85</v>
      </c>
      <c r="AY190" s="18" t="s">
        <v>172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83</v>
      </c>
      <c r="BK190" s="239">
        <f>ROUND(I190*H190,2)</f>
        <v>0</v>
      </c>
      <c r="BL190" s="18" t="s">
        <v>265</v>
      </c>
      <c r="BM190" s="238" t="s">
        <v>1551</v>
      </c>
    </row>
    <row r="191" s="2" customFormat="1" ht="24.15" customHeight="1">
      <c r="A191" s="39"/>
      <c r="B191" s="40"/>
      <c r="C191" s="284" t="s">
        <v>434</v>
      </c>
      <c r="D191" s="284" t="s">
        <v>259</v>
      </c>
      <c r="E191" s="285" t="s">
        <v>1552</v>
      </c>
      <c r="F191" s="286" t="s">
        <v>1553</v>
      </c>
      <c r="G191" s="287" t="s">
        <v>1049</v>
      </c>
      <c r="H191" s="288">
        <v>3</v>
      </c>
      <c r="I191" s="289"/>
      <c r="J191" s="290">
        <f>ROUND(I191*H191,2)</f>
        <v>0</v>
      </c>
      <c r="K191" s="286" t="s">
        <v>1</v>
      </c>
      <c r="L191" s="291"/>
      <c r="M191" s="292" t="s">
        <v>1</v>
      </c>
      <c r="N191" s="293" t="s">
        <v>41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358</v>
      </c>
      <c r="AT191" s="238" t="s">
        <v>259</v>
      </c>
      <c r="AU191" s="238" t="s">
        <v>85</v>
      </c>
      <c r="AY191" s="18" t="s">
        <v>172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83</v>
      </c>
      <c r="BK191" s="239">
        <f>ROUND(I191*H191,2)</f>
        <v>0</v>
      </c>
      <c r="BL191" s="18" t="s">
        <v>265</v>
      </c>
      <c r="BM191" s="238" t="s">
        <v>1554</v>
      </c>
    </row>
    <row r="192" s="2" customFormat="1" ht="14.4" customHeight="1">
      <c r="A192" s="39"/>
      <c r="B192" s="40"/>
      <c r="C192" s="284" t="s">
        <v>438</v>
      </c>
      <c r="D192" s="284" t="s">
        <v>259</v>
      </c>
      <c r="E192" s="285" t="s">
        <v>1555</v>
      </c>
      <c r="F192" s="286" t="s">
        <v>1556</v>
      </c>
      <c r="G192" s="287" t="s">
        <v>1049</v>
      </c>
      <c r="H192" s="288">
        <v>3</v>
      </c>
      <c r="I192" s="289"/>
      <c r="J192" s="290">
        <f>ROUND(I192*H192,2)</f>
        <v>0</v>
      </c>
      <c r="K192" s="286" t="s">
        <v>1</v>
      </c>
      <c r="L192" s="291"/>
      <c r="M192" s="292" t="s">
        <v>1</v>
      </c>
      <c r="N192" s="293" t="s">
        <v>41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358</v>
      </c>
      <c r="AT192" s="238" t="s">
        <v>259</v>
      </c>
      <c r="AU192" s="238" t="s">
        <v>85</v>
      </c>
      <c r="AY192" s="18" t="s">
        <v>172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83</v>
      </c>
      <c r="BK192" s="239">
        <f>ROUND(I192*H192,2)</f>
        <v>0</v>
      </c>
      <c r="BL192" s="18" t="s">
        <v>265</v>
      </c>
      <c r="BM192" s="238" t="s">
        <v>1557</v>
      </c>
    </row>
    <row r="193" s="2" customFormat="1" ht="24.15" customHeight="1">
      <c r="A193" s="39"/>
      <c r="B193" s="40"/>
      <c r="C193" s="284" t="s">
        <v>442</v>
      </c>
      <c r="D193" s="284" t="s">
        <v>259</v>
      </c>
      <c r="E193" s="285" t="s">
        <v>1558</v>
      </c>
      <c r="F193" s="286" t="s">
        <v>1559</v>
      </c>
      <c r="G193" s="287" t="s">
        <v>1049</v>
      </c>
      <c r="H193" s="288">
        <v>3</v>
      </c>
      <c r="I193" s="289"/>
      <c r="J193" s="290">
        <f>ROUND(I193*H193,2)</f>
        <v>0</v>
      </c>
      <c r="K193" s="286" t="s">
        <v>1</v>
      </c>
      <c r="L193" s="291"/>
      <c r="M193" s="292" t="s">
        <v>1</v>
      </c>
      <c r="N193" s="293" t="s">
        <v>41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358</v>
      </c>
      <c r="AT193" s="238" t="s">
        <v>259</v>
      </c>
      <c r="AU193" s="238" t="s">
        <v>85</v>
      </c>
      <c r="AY193" s="18" t="s">
        <v>172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83</v>
      </c>
      <c r="BK193" s="239">
        <f>ROUND(I193*H193,2)</f>
        <v>0</v>
      </c>
      <c r="BL193" s="18" t="s">
        <v>265</v>
      </c>
      <c r="BM193" s="238" t="s">
        <v>1560</v>
      </c>
    </row>
    <row r="194" s="2" customFormat="1" ht="14.4" customHeight="1">
      <c r="A194" s="39"/>
      <c r="B194" s="40"/>
      <c r="C194" s="284" t="s">
        <v>446</v>
      </c>
      <c r="D194" s="284" t="s">
        <v>259</v>
      </c>
      <c r="E194" s="285" t="s">
        <v>1561</v>
      </c>
      <c r="F194" s="286" t="s">
        <v>1562</v>
      </c>
      <c r="G194" s="287" t="s">
        <v>1049</v>
      </c>
      <c r="H194" s="288">
        <v>1</v>
      </c>
      <c r="I194" s="289"/>
      <c r="J194" s="290">
        <f>ROUND(I194*H194,2)</f>
        <v>0</v>
      </c>
      <c r="K194" s="286" t="s">
        <v>1</v>
      </c>
      <c r="L194" s="291"/>
      <c r="M194" s="292" t="s">
        <v>1</v>
      </c>
      <c r="N194" s="293" t="s">
        <v>41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358</v>
      </c>
      <c r="AT194" s="238" t="s">
        <v>259</v>
      </c>
      <c r="AU194" s="238" t="s">
        <v>85</v>
      </c>
      <c r="AY194" s="18" t="s">
        <v>172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83</v>
      </c>
      <c r="BK194" s="239">
        <f>ROUND(I194*H194,2)</f>
        <v>0</v>
      </c>
      <c r="BL194" s="18" t="s">
        <v>265</v>
      </c>
      <c r="BM194" s="238" t="s">
        <v>1563</v>
      </c>
    </row>
    <row r="195" s="12" customFormat="1" ht="22.8" customHeight="1">
      <c r="A195" s="12"/>
      <c r="B195" s="211"/>
      <c r="C195" s="212"/>
      <c r="D195" s="213" t="s">
        <v>75</v>
      </c>
      <c r="E195" s="225" t="s">
        <v>1564</v>
      </c>
      <c r="F195" s="225" t="s">
        <v>1565</v>
      </c>
      <c r="G195" s="212"/>
      <c r="H195" s="212"/>
      <c r="I195" s="215"/>
      <c r="J195" s="226">
        <f>BK195</f>
        <v>0</v>
      </c>
      <c r="K195" s="212"/>
      <c r="L195" s="217"/>
      <c r="M195" s="218"/>
      <c r="N195" s="219"/>
      <c r="O195" s="219"/>
      <c r="P195" s="220">
        <f>SUM(P196:P231)</f>
        <v>0</v>
      </c>
      <c r="Q195" s="219"/>
      <c r="R195" s="220">
        <f>SUM(R196:R231)</f>
        <v>0.0079400000000000009</v>
      </c>
      <c r="S195" s="219"/>
      <c r="T195" s="221">
        <f>SUM(T196:T231)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2" t="s">
        <v>83</v>
      </c>
      <c r="AT195" s="223" t="s">
        <v>75</v>
      </c>
      <c r="AU195" s="223" t="s">
        <v>83</v>
      </c>
      <c r="AY195" s="222" t="s">
        <v>172</v>
      </c>
      <c r="BK195" s="224">
        <f>SUM(BK196:BK231)</f>
        <v>0</v>
      </c>
    </row>
    <row r="196" s="2" customFormat="1" ht="14.4" customHeight="1">
      <c r="A196" s="39"/>
      <c r="B196" s="40"/>
      <c r="C196" s="227" t="s">
        <v>451</v>
      </c>
      <c r="D196" s="227" t="s">
        <v>174</v>
      </c>
      <c r="E196" s="228" t="s">
        <v>1566</v>
      </c>
      <c r="F196" s="229" t="s">
        <v>1567</v>
      </c>
      <c r="G196" s="230" t="s">
        <v>301</v>
      </c>
      <c r="H196" s="231">
        <v>80</v>
      </c>
      <c r="I196" s="232"/>
      <c r="J196" s="233">
        <f>ROUND(I196*H196,2)</f>
        <v>0</v>
      </c>
      <c r="K196" s="229" t="s">
        <v>178</v>
      </c>
      <c r="L196" s="45"/>
      <c r="M196" s="234" t="s">
        <v>1</v>
      </c>
      <c r="N196" s="235" t="s">
        <v>41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265</v>
      </c>
      <c r="AT196" s="238" t="s">
        <v>174</v>
      </c>
      <c r="AU196" s="238" t="s">
        <v>85</v>
      </c>
      <c r="AY196" s="18" t="s">
        <v>172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83</v>
      </c>
      <c r="BK196" s="239">
        <f>ROUND(I196*H196,2)</f>
        <v>0</v>
      </c>
      <c r="BL196" s="18" t="s">
        <v>265</v>
      </c>
      <c r="BM196" s="238" t="s">
        <v>1568</v>
      </c>
    </row>
    <row r="197" s="2" customFormat="1" ht="24.15" customHeight="1">
      <c r="A197" s="39"/>
      <c r="B197" s="40"/>
      <c r="C197" s="284" t="s">
        <v>455</v>
      </c>
      <c r="D197" s="284" t="s">
        <v>259</v>
      </c>
      <c r="E197" s="285" t="s">
        <v>1569</v>
      </c>
      <c r="F197" s="286" t="s">
        <v>1570</v>
      </c>
      <c r="G197" s="287" t="s">
        <v>301</v>
      </c>
      <c r="H197" s="288">
        <v>80</v>
      </c>
      <c r="I197" s="289"/>
      <c r="J197" s="290">
        <f>ROUND(I197*H197,2)</f>
        <v>0</v>
      </c>
      <c r="K197" s="286" t="s">
        <v>178</v>
      </c>
      <c r="L197" s="291"/>
      <c r="M197" s="292" t="s">
        <v>1</v>
      </c>
      <c r="N197" s="293" t="s">
        <v>41</v>
      </c>
      <c r="O197" s="92"/>
      <c r="P197" s="236">
        <f>O197*H197</f>
        <v>0</v>
      </c>
      <c r="Q197" s="236">
        <v>5.0000000000000002E-05</v>
      </c>
      <c r="R197" s="236">
        <f>Q197*H197</f>
        <v>0.0040000000000000001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358</v>
      </c>
      <c r="AT197" s="238" t="s">
        <v>259</v>
      </c>
      <c r="AU197" s="238" t="s">
        <v>85</v>
      </c>
      <c r="AY197" s="18" t="s">
        <v>172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83</v>
      </c>
      <c r="BK197" s="239">
        <f>ROUND(I197*H197,2)</f>
        <v>0</v>
      </c>
      <c r="BL197" s="18" t="s">
        <v>265</v>
      </c>
      <c r="BM197" s="238" t="s">
        <v>1571</v>
      </c>
    </row>
    <row r="198" s="2" customFormat="1" ht="24.15" customHeight="1">
      <c r="A198" s="39"/>
      <c r="B198" s="40"/>
      <c r="C198" s="227" t="s">
        <v>459</v>
      </c>
      <c r="D198" s="227" t="s">
        <v>174</v>
      </c>
      <c r="E198" s="228" t="s">
        <v>1572</v>
      </c>
      <c r="F198" s="229" t="s">
        <v>1573</v>
      </c>
      <c r="G198" s="230" t="s">
        <v>301</v>
      </c>
      <c r="H198" s="231">
        <v>80</v>
      </c>
      <c r="I198" s="232"/>
      <c r="J198" s="233">
        <f>ROUND(I198*H198,2)</f>
        <v>0</v>
      </c>
      <c r="K198" s="229" t="s">
        <v>178</v>
      </c>
      <c r="L198" s="45"/>
      <c r="M198" s="234" t="s">
        <v>1</v>
      </c>
      <c r="N198" s="235" t="s">
        <v>41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265</v>
      </c>
      <c r="AT198" s="238" t="s">
        <v>174</v>
      </c>
      <c r="AU198" s="238" t="s">
        <v>85</v>
      </c>
      <c r="AY198" s="18" t="s">
        <v>172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83</v>
      </c>
      <c r="BK198" s="239">
        <f>ROUND(I198*H198,2)</f>
        <v>0</v>
      </c>
      <c r="BL198" s="18" t="s">
        <v>265</v>
      </c>
      <c r="BM198" s="238" t="s">
        <v>1574</v>
      </c>
    </row>
    <row r="199" s="2" customFormat="1" ht="14.4" customHeight="1">
      <c r="A199" s="39"/>
      <c r="B199" s="40"/>
      <c r="C199" s="284" t="s">
        <v>463</v>
      </c>
      <c r="D199" s="284" t="s">
        <v>259</v>
      </c>
      <c r="E199" s="285" t="s">
        <v>1575</v>
      </c>
      <c r="F199" s="286" t="s">
        <v>1576</v>
      </c>
      <c r="G199" s="287" t="s">
        <v>1049</v>
      </c>
      <c r="H199" s="288">
        <v>80</v>
      </c>
      <c r="I199" s="289"/>
      <c r="J199" s="290">
        <f>ROUND(I199*H199,2)</f>
        <v>0</v>
      </c>
      <c r="K199" s="286" t="s">
        <v>1</v>
      </c>
      <c r="L199" s="291"/>
      <c r="M199" s="292" t="s">
        <v>1</v>
      </c>
      <c r="N199" s="293" t="s">
        <v>41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358</v>
      </c>
      <c r="AT199" s="238" t="s">
        <v>259</v>
      </c>
      <c r="AU199" s="238" t="s">
        <v>85</v>
      </c>
      <c r="AY199" s="18" t="s">
        <v>172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83</v>
      </c>
      <c r="BK199" s="239">
        <f>ROUND(I199*H199,2)</f>
        <v>0</v>
      </c>
      <c r="BL199" s="18" t="s">
        <v>265</v>
      </c>
      <c r="BM199" s="238" t="s">
        <v>1577</v>
      </c>
    </row>
    <row r="200" s="2" customFormat="1" ht="14.4" customHeight="1">
      <c r="A200" s="39"/>
      <c r="B200" s="40"/>
      <c r="C200" s="227" t="s">
        <v>468</v>
      </c>
      <c r="D200" s="227" t="s">
        <v>174</v>
      </c>
      <c r="E200" s="228" t="s">
        <v>1578</v>
      </c>
      <c r="F200" s="229" t="s">
        <v>1579</v>
      </c>
      <c r="G200" s="230" t="s">
        <v>301</v>
      </c>
      <c r="H200" s="231">
        <v>90</v>
      </c>
      <c r="I200" s="232"/>
      <c r="J200" s="233">
        <f>ROUND(I200*H200,2)</f>
        <v>0</v>
      </c>
      <c r="K200" s="229" t="s">
        <v>178</v>
      </c>
      <c r="L200" s="45"/>
      <c r="M200" s="234" t="s">
        <v>1</v>
      </c>
      <c r="N200" s="235" t="s">
        <v>41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265</v>
      </c>
      <c r="AT200" s="238" t="s">
        <v>174</v>
      </c>
      <c r="AU200" s="238" t="s">
        <v>85</v>
      </c>
      <c r="AY200" s="18" t="s">
        <v>172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83</v>
      </c>
      <c r="BK200" s="239">
        <f>ROUND(I200*H200,2)</f>
        <v>0</v>
      </c>
      <c r="BL200" s="18" t="s">
        <v>265</v>
      </c>
      <c r="BM200" s="238" t="s">
        <v>1580</v>
      </c>
    </row>
    <row r="201" s="2" customFormat="1" ht="14.4" customHeight="1">
      <c r="A201" s="39"/>
      <c r="B201" s="40"/>
      <c r="C201" s="284" t="s">
        <v>473</v>
      </c>
      <c r="D201" s="284" t="s">
        <v>259</v>
      </c>
      <c r="E201" s="285" t="s">
        <v>1581</v>
      </c>
      <c r="F201" s="286" t="s">
        <v>1582</v>
      </c>
      <c r="G201" s="287" t="s">
        <v>301</v>
      </c>
      <c r="H201" s="288">
        <v>90</v>
      </c>
      <c r="I201" s="289"/>
      <c r="J201" s="290">
        <f>ROUND(I201*H201,2)</f>
        <v>0</v>
      </c>
      <c r="K201" s="286" t="s">
        <v>178</v>
      </c>
      <c r="L201" s="291"/>
      <c r="M201" s="292" t="s">
        <v>1</v>
      </c>
      <c r="N201" s="293" t="s">
        <v>41</v>
      </c>
      <c r="O201" s="92"/>
      <c r="P201" s="236">
        <f>O201*H201</f>
        <v>0</v>
      </c>
      <c r="Q201" s="236">
        <v>3.0000000000000001E-05</v>
      </c>
      <c r="R201" s="236">
        <f>Q201*H201</f>
        <v>0.0027000000000000001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358</v>
      </c>
      <c r="AT201" s="238" t="s">
        <v>259</v>
      </c>
      <c r="AU201" s="238" t="s">
        <v>85</v>
      </c>
      <c r="AY201" s="18" t="s">
        <v>172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83</v>
      </c>
      <c r="BK201" s="239">
        <f>ROUND(I201*H201,2)</f>
        <v>0</v>
      </c>
      <c r="BL201" s="18" t="s">
        <v>265</v>
      </c>
      <c r="BM201" s="238" t="s">
        <v>1583</v>
      </c>
    </row>
    <row r="202" s="2" customFormat="1" ht="14.4" customHeight="1">
      <c r="A202" s="39"/>
      <c r="B202" s="40"/>
      <c r="C202" s="227" t="s">
        <v>479</v>
      </c>
      <c r="D202" s="227" t="s">
        <v>174</v>
      </c>
      <c r="E202" s="228" t="s">
        <v>1584</v>
      </c>
      <c r="F202" s="229" t="s">
        <v>1585</v>
      </c>
      <c r="G202" s="230" t="s">
        <v>301</v>
      </c>
      <c r="H202" s="231">
        <v>80</v>
      </c>
      <c r="I202" s="232"/>
      <c r="J202" s="233">
        <f>ROUND(I202*H202,2)</f>
        <v>0</v>
      </c>
      <c r="K202" s="229" t="s">
        <v>178</v>
      </c>
      <c r="L202" s="45"/>
      <c r="M202" s="234" t="s">
        <v>1</v>
      </c>
      <c r="N202" s="235" t="s">
        <v>41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265</v>
      </c>
      <c r="AT202" s="238" t="s">
        <v>174</v>
      </c>
      <c r="AU202" s="238" t="s">
        <v>85</v>
      </c>
      <c r="AY202" s="18" t="s">
        <v>172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83</v>
      </c>
      <c r="BK202" s="239">
        <f>ROUND(I202*H202,2)</f>
        <v>0</v>
      </c>
      <c r="BL202" s="18" t="s">
        <v>265</v>
      </c>
      <c r="BM202" s="238" t="s">
        <v>1586</v>
      </c>
    </row>
    <row r="203" s="2" customFormat="1" ht="14.4" customHeight="1">
      <c r="A203" s="39"/>
      <c r="B203" s="40"/>
      <c r="C203" s="284" t="s">
        <v>485</v>
      </c>
      <c r="D203" s="284" t="s">
        <v>259</v>
      </c>
      <c r="E203" s="285" t="s">
        <v>1587</v>
      </c>
      <c r="F203" s="286" t="s">
        <v>1588</v>
      </c>
      <c r="G203" s="287" t="s">
        <v>1049</v>
      </c>
      <c r="H203" s="288">
        <v>80</v>
      </c>
      <c r="I203" s="289"/>
      <c r="J203" s="290">
        <f>ROUND(I203*H203,2)</f>
        <v>0</v>
      </c>
      <c r="K203" s="286" t="s">
        <v>1</v>
      </c>
      <c r="L203" s="291"/>
      <c r="M203" s="292" t="s">
        <v>1</v>
      </c>
      <c r="N203" s="293" t="s">
        <v>41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358</v>
      </c>
      <c r="AT203" s="238" t="s">
        <v>259</v>
      </c>
      <c r="AU203" s="238" t="s">
        <v>85</v>
      </c>
      <c r="AY203" s="18" t="s">
        <v>172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83</v>
      </c>
      <c r="BK203" s="239">
        <f>ROUND(I203*H203,2)</f>
        <v>0</v>
      </c>
      <c r="BL203" s="18" t="s">
        <v>265</v>
      </c>
      <c r="BM203" s="238" t="s">
        <v>1589</v>
      </c>
    </row>
    <row r="204" s="2" customFormat="1" ht="24.15" customHeight="1">
      <c r="A204" s="39"/>
      <c r="B204" s="40"/>
      <c r="C204" s="227" t="s">
        <v>490</v>
      </c>
      <c r="D204" s="227" t="s">
        <v>174</v>
      </c>
      <c r="E204" s="228" t="s">
        <v>1590</v>
      </c>
      <c r="F204" s="229" t="s">
        <v>1591</v>
      </c>
      <c r="G204" s="230" t="s">
        <v>301</v>
      </c>
      <c r="H204" s="231">
        <v>7</v>
      </c>
      <c r="I204" s="232"/>
      <c r="J204" s="233">
        <f>ROUND(I204*H204,2)</f>
        <v>0</v>
      </c>
      <c r="K204" s="229" t="s">
        <v>178</v>
      </c>
      <c r="L204" s="45"/>
      <c r="M204" s="234" t="s">
        <v>1</v>
      </c>
      <c r="N204" s="235" t="s">
        <v>41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106</v>
      </c>
      <c r="AT204" s="238" t="s">
        <v>174</v>
      </c>
      <c r="AU204" s="238" t="s">
        <v>85</v>
      </c>
      <c r="AY204" s="18" t="s">
        <v>172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83</v>
      </c>
      <c r="BK204" s="239">
        <f>ROUND(I204*H204,2)</f>
        <v>0</v>
      </c>
      <c r="BL204" s="18" t="s">
        <v>106</v>
      </c>
      <c r="BM204" s="238" t="s">
        <v>1592</v>
      </c>
    </row>
    <row r="205" s="2" customFormat="1" ht="14.4" customHeight="1">
      <c r="A205" s="39"/>
      <c r="B205" s="40"/>
      <c r="C205" s="284" t="s">
        <v>496</v>
      </c>
      <c r="D205" s="284" t="s">
        <v>259</v>
      </c>
      <c r="E205" s="285" t="s">
        <v>1593</v>
      </c>
      <c r="F205" s="286" t="s">
        <v>1594</v>
      </c>
      <c r="G205" s="287" t="s">
        <v>301</v>
      </c>
      <c r="H205" s="288">
        <v>7</v>
      </c>
      <c r="I205" s="289"/>
      <c r="J205" s="290">
        <f>ROUND(I205*H205,2)</f>
        <v>0</v>
      </c>
      <c r="K205" s="286" t="s">
        <v>178</v>
      </c>
      <c r="L205" s="291"/>
      <c r="M205" s="292" t="s">
        <v>1</v>
      </c>
      <c r="N205" s="293" t="s">
        <v>41</v>
      </c>
      <c r="O205" s="92"/>
      <c r="P205" s="236">
        <f>O205*H205</f>
        <v>0</v>
      </c>
      <c r="Q205" s="236">
        <v>5.0000000000000002E-05</v>
      </c>
      <c r="R205" s="236">
        <f>Q205*H205</f>
        <v>0.00035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216</v>
      </c>
      <c r="AT205" s="238" t="s">
        <v>259</v>
      </c>
      <c r="AU205" s="238" t="s">
        <v>85</v>
      </c>
      <c r="AY205" s="18" t="s">
        <v>172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83</v>
      </c>
      <c r="BK205" s="239">
        <f>ROUND(I205*H205,2)</f>
        <v>0</v>
      </c>
      <c r="BL205" s="18" t="s">
        <v>106</v>
      </c>
      <c r="BM205" s="238" t="s">
        <v>1595</v>
      </c>
    </row>
    <row r="206" s="2" customFormat="1" ht="24.15" customHeight="1">
      <c r="A206" s="39"/>
      <c r="B206" s="40"/>
      <c r="C206" s="227" t="s">
        <v>518</v>
      </c>
      <c r="D206" s="227" t="s">
        <v>174</v>
      </c>
      <c r="E206" s="228" t="s">
        <v>1596</v>
      </c>
      <c r="F206" s="229" t="s">
        <v>1597</v>
      </c>
      <c r="G206" s="230" t="s">
        <v>301</v>
      </c>
      <c r="H206" s="231">
        <v>1</v>
      </c>
      <c r="I206" s="232"/>
      <c r="J206" s="233">
        <f>ROUND(I206*H206,2)</f>
        <v>0</v>
      </c>
      <c r="K206" s="229" t="s">
        <v>178</v>
      </c>
      <c r="L206" s="45"/>
      <c r="M206" s="234" t="s">
        <v>1</v>
      </c>
      <c r="N206" s="235" t="s">
        <v>41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265</v>
      </c>
      <c r="AT206" s="238" t="s">
        <v>174</v>
      </c>
      <c r="AU206" s="238" t="s">
        <v>85</v>
      </c>
      <c r="AY206" s="18" t="s">
        <v>172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83</v>
      </c>
      <c r="BK206" s="239">
        <f>ROUND(I206*H206,2)</f>
        <v>0</v>
      </c>
      <c r="BL206" s="18" t="s">
        <v>265</v>
      </c>
      <c r="BM206" s="238" t="s">
        <v>1598</v>
      </c>
    </row>
    <row r="207" s="2" customFormat="1" ht="14.4" customHeight="1">
      <c r="A207" s="39"/>
      <c r="B207" s="40"/>
      <c r="C207" s="284" t="s">
        <v>525</v>
      </c>
      <c r="D207" s="284" t="s">
        <v>259</v>
      </c>
      <c r="E207" s="285" t="s">
        <v>1599</v>
      </c>
      <c r="F207" s="286" t="s">
        <v>1600</v>
      </c>
      <c r="G207" s="287" t="s">
        <v>301</v>
      </c>
      <c r="H207" s="288">
        <v>1</v>
      </c>
      <c r="I207" s="289"/>
      <c r="J207" s="290">
        <f>ROUND(I207*H207,2)</f>
        <v>0</v>
      </c>
      <c r="K207" s="286" t="s">
        <v>178</v>
      </c>
      <c r="L207" s="291"/>
      <c r="M207" s="292" t="s">
        <v>1</v>
      </c>
      <c r="N207" s="293" t="s">
        <v>41</v>
      </c>
      <c r="O207" s="92"/>
      <c r="P207" s="236">
        <f>O207*H207</f>
        <v>0</v>
      </c>
      <c r="Q207" s="236">
        <v>5.0000000000000002E-05</v>
      </c>
      <c r="R207" s="236">
        <f>Q207*H207</f>
        <v>5.0000000000000002E-05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358</v>
      </c>
      <c r="AT207" s="238" t="s">
        <v>259</v>
      </c>
      <c r="AU207" s="238" t="s">
        <v>85</v>
      </c>
      <c r="AY207" s="18" t="s">
        <v>172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83</v>
      </c>
      <c r="BK207" s="239">
        <f>ROUND(I207*H207,2)</f>
        <v>0</v>
      </c>
      <c r="BL207" s="18" t="s">
        <v>265</v>
      </c>
      <c r="BM207" s="238" t="s">
        <v>1601</v>
      </c>
    </row>
    <row r="208" s="2" customFormat="1" ht="24.15" customHeight="1">
      <c r="A208" s="39"/>
      <c r="B208" s="40"/>
      <c r="C208" s="227" t="s">
        <v>531</v>
      </c>
      <c r="D208" s="227" t="s">
        <v>174</v>
      </c>
      <c r="E208" s="228" t="s">
        <v>1602</v>
      </c>
      <c r="F208" s="229" t="s">
        <v>1603</v>
      </c>
      <c r="G208" s="230" t="s">
        <v>301</v>
      </c>
      <c r="H208" s="231">
        <v>10</v>
      </c>
      <c r="I208" s="232"/>
      <c r="J208" s="233">
        <f>ROUND(I208*H208,2)</f>
        <v>0</v>
      </c>
      <c r="K208" s="229" t="s">
        <v>178</v>
      </c>
      <c r="L208" s="45"/>
      <c r="M208" s="234" t="s">
        <v>1</v>
      </c>
      <c r="N208" s="235" t="s">
        <v>41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265</v>
      </c>
      <c r="AT208" s="238" t="s">
        <v>174</v>
      </c>
      <c r="AU208" s="238" t="s">
        <v>85</v>
      </c>
      <c r="AY208" s="18" t="s">
        <v>172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83</v>
      </c>
      <c r="BK208" s="239">
        <f>ROUND(I208*H208,2)</f>
        <v>0</v>
      </c>
      <c r="BL208" s="18" t="s">
        <v>265</v>
      </c>
      <c r="BM208" s="238" t="s">
        <v>1604</v>
      </c>
    </row>
    <row r="209" s="2" customFormat="1" ht="14.4" customHeight="1">
      <c r="A209" s="39"/>
      <c r="B209" s="40"/>
      <c r="C209" s="284" t="s">
        <v>537</v>
      </c>
      <c r="D209" s="284" t="s">
        <v>259</v>
      </c>
      <c r="E209" s="285" t="s">
        <v>1605</v>
      </c>
      <c r="F209" s="286" t="s">
        <v>1606</v>
      </c>
      <c r="G209" s="287" t="s">
        <v>1049</v>
      </c>
      <c r="H209" s="288">
        <v>10</v>
      </c>
      <c r="I209" s="289"/>
      <c r="J209" s="290">
        <f>ROUND(I209*H209,2)</f>
        <v>0</v>
      </c>
      <c r="K209" s="286" t="s">
        <v>1</v>
      </c>
      <c r="L209" s="291"/>
      <c r="M209" s="292" t="s">
        <v>1</v>
      </c>
      <c r="N209" s="293" t="s">
        <v>41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358</v>
      </c>
      <c r="AT209" s="238" t="s">
        <v>259</v>
      </c>
      <c r="AU209" s="238" t="s">
        <v>85</v>
      </c>
      <c r="AY209" s="18" t="s">
        <v>172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83</v>
      </c>
      <c r="BK209" s="239">
        <f>ROUND(I209*H209,2)</f>
        <v>0</v>
      </c>
      <c r="BL209" s="18" t="s">
        <v>265</v>
      </c>
      <c r="BM209" s="238" t="s">
        <v>1607</v>
      </c>
    </row>
    <row r="210" s="2" customFormat="1" ht="24.15" customHeight="1">
      <c r="A210" s="39"/>
      <c r="B210" s="40"/>
      <c r="C210" s="227" t="s">
        <v>541</v>
      </c>
      <c r="D210" s="227" t="s">
        <v>174</v>
      </c>
      <c r="E210" s="228" t="s">
        <v>1608</v>
      </c>
      <c r="F210" s="229" t="s">
        <v>1609</v>
      </c>
      <c r="G210" s="230" t="s">
        <v>301</v>
      </c>
      <c r="H210" s="231">
        <v>2</v>
      </c>
      <c r="I210" s="232"/>
      <c r="J210" s="233">
        <f>ROUND(I210*H210,2)</f>
        <v>0</v>
      </c>
      <c r="K210" s="229" t="s">
        <v>178</v>
      </c>
      <c r="L210" s="45"/>
      <c r="M210" s="234" t="s">
        <v>1</v>
      </c>
      <c r="N210" s="235" t="s">
        <v>41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265</v>
      </c>
      <c r="AT210" s="238" t="s">
        <v>174</v>
      </c>
      <c r="AU210" s="238" t="s">
        <v>85</v>
      </c>
      <c r="AY210" s="18" t="s">
        <v>172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83</v>
      </c>
      <c r="BK210" s="239">
        <f>ROUND(I210*H210,2)</f>
        <v>0</v>
      </c>
      <c r="BL210" s="18" t="s">
        <v>265</v>
      </c>
      <c r="BM210" s="238" t="s">
        <v>1610</v>
      </c>
    </row>
    <row r="211" s="2" customFormat="1" ht="14.4" customHeight="1">
      <c r="A211" s="39"/>
      <c r="B211" s="40"/>
      <c r="C211" s="284" t="s">
        <v>547</v>
      </c>
      <c r="D211" s="284" t="s">
        <v>259</v>
      </c>
      <c r="E211" s="285" t="s">
        <v>1611</v>
      </c>
      <c r="F211" s="286" t="s">
        <v>1612</v>
      </c>
      <c r="G211" s="287" t="s">
        <v>1049</v>
      </c>
      <c r="H211" s="288">
        <v>2</v>
      </c>
      <c r="I211" s="289"/>
      <c r="J211" s="290">
        <f>ROUND(I211*H211,2)</f>
        <v>0</v>
      </c>
      <c r="K211" s="286" t="s">
        <v>1</v>
      </c>
      <c r="L211" s="291"/>
      <c r="M211" s="292" t="s">
        <v>1</v>
      </c>
      <c r="N211" s="293" t="s">
        <v>41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358</v>
      </c>
      <c r="AT211" s="238" t="s">
        <v>259</v>
      </c>
      <c r="AU211" s="238" t="s">
        <v>85</v>
      </c>
      <c r="AY211" s="18" t="s">
        <v>172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83</v>
      </c>
      <c r="BK211" s="239">
        <f>ROUND(I211*H211,2)</f>
        <v>0</v>
      </c>
      <c r="BL211" s="18" t="s">
        <v>265</v>
      </c>
      <c r="BM211" s="238" t="s">
        <v>1613</v>
      </c>
    </row>
    <row r="212" s="2" customFormat="1" ht="24.15" customHeight="1">
      <c r="A212" s="39"/>
      <c r="B212" s="40"/>
      <c r="C212" s="227" t="s">
        <v>552</v>
      </c>
      <c r="D212" s="227" t="s">
        <v>174</v>
      </c>
      <c r="E212" s="228" t="s">
        <v>1614</v>
      </c>
      <c r="F212" s="229" t="s">
        <v>1615</v>
      </c>
      <c r="G212" s="230" t="s">
        <v>301</v>
      </c>
      <c r="H212" s="231">
        <v>4</v>
      </c>
      <c r="I212" s="232"/>
      <c r="J212" s="233">
        <f>ROUND(I212*H212,2)</f>
        <v>0</v>
      </c>
      <c r="K212" s="229" t="s">
        <v>178</v>
      </c>
      <c r="L212" s="45"/>
      <c r="M212" s="234" t="s">
        <v>1</v>
      </c>
      <c r="N212" s="235" t="s">
        <v>41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265</v>
      </c>
      <c r="AT212" s="238" t="s">
        <v>174</v>
      </c>
      <c r="AU212" s="238" t="s">
        <v>85</v>
      </c>
      <c r="AY212" s="18" t="s">
        <v>172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83</v>
      </c>
      <c r="BK212" s="239">
        <f>ROUND(I212*H212,2)</f>
        <v>0</v>
      </c>
      <c r="BL212" s="18" t="s">
        <v>265</v>
      </c>
      <c r="BM212" s="238" t="s">
        <v>1616</v>
      </c>
    </row>
    <row r="213" s="2" customFormat="1" ht="14.4" customHeight="1">
      <c r="A213" s="39"/>
      <c r="B213" s="40"/>
      <c r="C213" s="284" t="s">
        <v>557</v>
      </c>
      <c r="D213" s="284" t="s">
        <v>259</v>
      </c>
      <c r="E213" s="285" t="s">
        <v>1617</v>
      </c>
      <c r="F213" s="286" t="s">
        <v>1618</v>
      </c>
      <c r="G213" s="287" t="s">
        <v>1049</v>
      </c>
      <c r="H213" s="288">
        <v>4</v>
      </c>
      <c r="I213" s="289"/>
      <c r="J213" s="290">
        <f>ROUND(I213*H213,2)</f>
        <v>0</v>
      </c>
      <c r="K213" s="286" t="s">
        <v>1</v>
      </c>
      <c r="L213" s="291"/>
      <c r="M213" s="292" t="s">
        <v>1</v>
      </c>
      <c r="N213" s="293" t="s">
        <v>41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358</v>
      </c>
      <c r="AT213" s="238" t="s">
        <v>259</v>
      </c>
      <c r="AU213" s="238" t="s">
        <v>85</v>
      </c>
      <c r="AY213" s="18" t="s">
        <v>172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83</v>
      </c>
      <c r="BK213" s="239">
        <f>ROUND(I213*H213,2)</f>
        <v>0</v>
      </c>
      <c r="BL213" s="18" t="s">
        <v>265</v>
      </c>
      <c r="BM213" s="238" t="s">
        <v>1619</v>
      </c>
    </row>
    <row r="214" s="2" customFormat="1" ht="24.15" customHeight="1">
      <c r="A214" s="39"/>
      <c r="B214" s="40"/>
      <c r="C214" s="227" t="s">
        <v>562</v>
      </c>
      <c r="D214" s="227" t="s">
        <v>174</v>
      </c>
      <c r="E214" s="228" t="s">
        <v>1620</v>
      </c>
      <c r="F214" s="229" t="s">
        <v>1621</v>
      </c>
      <c r="G214" s="230" t="s">
        <v>301</v>
      </c>
      <c r="H214" s="231">
        <v>2</v>
      </c>
      <c r="I214" s="232"/>
      <c r="J214" s="233">
        <f>ROUND(I214*H214,2)</f>
        <v>0</v>
      </c>
      <c r="K214" s="229" t="s">
        <v>178</v>
      </c>
      <c r="L214" s="45"/>
      <c r="M214" s="234" t="s">
        <v>1</v>
      </c>
      <c r="N214" s="235" t="s">
        <v>41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265</v>
      </c>
      <c r="AT214" s="238" t="s">
        <v>174</v>
      </c>
      <c r="AU214" s="238" t="s">
        <v>85</v>
      </c>
      <c r="AY214" s="18" t="s">
        <v>172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83</v>
      </c>
      <c r="BK214" s="239">
        <f>ROUND(I214*H214,2)</f>
        <v>0</v>
      </c>
      <c r="BL214" s="18" t="s">
        <v>265</v>
      </c>
      <c r="BM214" s="238" t="s">
        <v>1622</v>
      </c>
    </row>
    <row r="215" s="2" customFormat="1" ht="14.4" customHeight="1">
      <c r="A215" s="39"/>
      <c r="B215" s="40"/>
      <c r="C215" s="284" t="s">
        <v>567</v>
      </c>
      <c r="D215" s="284" t="s">
        <v>259</v>
      </c>
      <c r="E215" s="285" t="s">
        <v>1623</v>
      </c>
      <c r="F215" s="286" t="s">
        <v>1624</v>
      </c>
      <c r="G215" s="287" t="s">
        <v>1049</v>
      </c>
      <c r="H215" s="288">
        <v>2</v>
      </c>
      <c r="I215" s="289"/>
      <c r="J215" s="290">
        <f>ROUND(I215*H215,2)</f>
        <v>0</v>
      </c>
      <c r="K215" s="286" t="s">
        <v>1</v>
      </c>
      <c r="L215" s="291"/>
      <c r="M215" s="292" t="s">
        <v>1</v>
      </c>
      <c r="N215" s="293" t="s">
        <v>41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358</v>
      </c>
      <c r="AT215" s="238" t="s">
        <v>259</v>
      </c>
      <c r="AU215" s="238" t="s">
        <v>85</v>
      </c>
      <c r="AY215" s="18" t="s">
        <v>172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83</v>
      </c>
      <c r="BK215" s="239">
        <f>ROUND(I215*H215,2)</f>
        <v>0</v>
      </c>
      <c r="BL215" s="18" t="s">
        <v>265</v>
      </c>
      <c r="BM215" s="238" t="s">
        <v>1625</v>
      </c>
    </row>
    <row r="216" s="2" customFormat="1" ht="14.4" customHeight="1">
      <c r="A216" s="39"/>
      <c r="B216" s="40"/>
      <c r="C216" s="227" t="s">
        <v>573</v>
      </c>
      <c r="D216" s="227" t="s">
        <v>174</v>
      </c>
      <c r="E216" s="228" t="s">
        <v>1626</v>
      </c>
      <c r="F216" s="229" t="s">
        <v>1627</v>
      </c>
      <c r="G216" s="230" t="s">
        <v>301</v>
      </c>
      <c r="H216" s="231">
        <v>10</v>
      </c>
      <c r="I216" s="232"/>
      <c r="J216" s="233">
        <f>ROUND(I216*H216,2)</f>
        <v>0</v>
      </c>
      <c r="K216" s="229" t="s">
        <v>178</v>
      </c>
      <c r="L216" s="45"/>
      <c r="M216" s="234" t="s">
        <v>1</v>
      </c>
      <c r="N216" s="235" t="s">
        <v>41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265</v>
      </c>
      <c r="AT216" s="238" t="s">
        <v>174</v>
      </c>
      <c r="AU216" s="238" t="s">
        <v>85</v>
      </c>
      <c r="AY216" s="18" t="s">
        <v>172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83</v>
      </c>
      <c r="BK216" s="239">
        <f>ROUND(I216*H216,2)</f>
        <v>0</v>
      </c>
      <c r="BL216" s="18" t="s">
        <v>265</v>
      </c>
      <c r="BM216" s="238" t="s">
        <v>1628</v>
      </c>
    </row>
    <row r="217" s="2" customFormat="1" ht="14.4" customHeight="1">
      <c r="A217" s="39"/>
      <c r="B217" s="40"/>
      <c r="C217" s="284" t="s">
        <v>577</v>
      </c>
      <c r="D217" s="284" t="s">
        <v>259</v>
      </c>
      <c r="E217" s="285" t="s">
        <v>1629</v>
      </c>
      <c r="F217" s="286" t="s">
        <v>1630</v>
      </c>
      <c r="G217" s="287" t="s">
        <v>1049</v>
      </c>
      <c r="H217" s="288">
        <v>10</v>
      </c>
      <c r="I217" s="289"/>
      <c r="J217" s="290">
        <f>ROUND(I217*H217,2)</f>
        <v>0</v>
      </c>
      <c r="K217" s="286" t="s">
        <v>1</v>
      </c>
      <c r="L217" s="291"/>
      <c r="M217" s="292" t="s">
        <v>1</v>
      </c>
      <c r="N217" s="293" t="s">
        <v>41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358</v>
      </c>
      <c r="AT217" s="238" t="s">
        <v>259</v>
      </c>
      <c r="AU217" s="238" t="s">
        <v>85</v>
      </c>
      <c r="AY217" s="18" t="s">
        <v>172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83</v>
      </c>
      <c r="BK217" s="239">
        <f>ROUND(I217*H217,2)</f>
        <v>0</v>
      </c>
      <c r="BL217" s="18" t="s">
        <v>265</v>
      </c>
      <c r="BM217" s="238" t="s">
        <v>1631</v>
      </c>
    </row>
    <row r="218" s="2" customFormat="1" ht="24.15" customHeight="1">
      <c r="A218" s="39"/>
      <c r="B218" s="40"/>
      <c r="C218" s="227" t="s">
        <v>583</v>
      </c>
      <c r="D218" s="227" t="s">
        <v>174</v>
      </c>
      <c r="E218" s="228" t="s">
        <v>1632</v>
      </c>
      <c r="F218" s="229" t="s">
        <v>1633</v>
      </c>
      <c r="G218" s="230" t="s">
        <v>301</v>
      </c>
      <c r="H218" s="231">
        <v>24</v>
      </c>
      <c r="I218" s="232"/>
      <c r="J218" s="233">
        <f>ROUND(I218*H218,2)</f>
        <v>0</v>
      </c>
      <c r="K218" s="229" t="s">
        <v>178</v>
      </c>
      <c r="L218" s="45"/>
      <c r="M218" s="234" t="s">
        <v>1</v>
      </c>
      <c r="N218" s="235" t="s">
        <v>41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265</v>
      </c>
      <c r="AT218" s="238" t="s">
        <v>174</v>
      </c>
      <c r="AU218" s="238" t="s">
        <v>85</v>
      </c>
      <c r="AY218" s="18" t="s">
        <v>172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83</v>
      </c>
      <c r="BK218" s="239">
        <f>ROUND(I218*H218,2)</f>
        <v>0</v>
      </c>
      <c r="BL218" s="18" t="s">
        <v>265</v>
      </c>
      <c r="BM218" s="238" t="s">
        <v>1634</v>
      </c>
    </row>
    <row r="219" s="2" customFormat="1" ht="14.4" customHeight="1">
      <c r="A219" s="39"/>
      <c r="B219" s="40"/>
      <c r="C219" s="284" t="s">
        <v>591</v>
      </c>
      <c r="D219" s="284" t="s">
        <v>259</v>
      </c>
      <c r="E219" s="285" t="s">
        <v>1635</v>
      </c>
      <c r="F219" s="286" t="s">
        <v>1636</v>
      </c>
      <c r="G219" s="287" t="s">
        <v>1049</v>
      </c>
      <c r="H219" s="288">
        <v>24</v>
      </c>
      <c r="I219" s="289"/>
      <c r="J219" s="290">
        <f>ROUND(I219*H219,2)</f>
        <v>0</v>
      </c>
      <c r="K219" s="286" t="s">
        <v>1</v>
      </c>
      <c r="L219" s="291"/>
      <c r="M219" s="292" t="s">
        <v>1</v>
      </c>
      <c r="N219" s="293" t="s">
        <v>41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358</v>
      </c>
      <c r="AT219" s="238" t="s">
        <v>259</v>
      </c>
      <c r="AU219" s="238" t="s">
        <v>85</v>
      </c>
      <c r="AY219" s="18" t="s">
        <v>172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83</v>
      </c>
      <c r="BK219" s="239">
        <f>ROUND(I219*H219,2)</f>
        <v>0</v>
      </c>
      <c r="BL219" s="18" t="s">
        <v>265</v>
      </c>
      <c r="BM219" s="238" t="s">
        <v>1637</v>
      </c>
    </row>
    <row r="220" s="2" customFormat="1" ht="24.15" customHeight="1">
      <c r="A220" s="39"/>
      <c r="B220" s="40"/>
      <c r="C220" s="227" t="s">
        <v>599</v>
      </c>
      <c r="D220" s="227" t="s">
        <v>174</v>
      </c>
      <c r="E220" s="228" t="s">
        <v>1638</v>
      </c>
      <c r="F220" s="229" t="s">
        <v>1639</v>
      </c>
      <c r="G220" s="230" t="s">
        <v>301</v>
      </c>
      <c r="H220" s="231">
        <v>14</v>
      </c>
      <c r="I220" s="232"/>
      <c r="J220" s="233">
        <f>ROUND(I220*H220,2)</f>
        <v>0</v>
      </c>
      <c r="K220" s="229" t="s">
        <v>178</v>
      </c>
      <c r="L220" s="45"/>
      <c r="M220" s="234" t="s">
        <v>1</v>
      </c>
      <c r="N220" s="235" t="s">
        <v>41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265</v>
      </c>
      <c r="AT220" s="238" t="s">
        <v>174</v>
      </c>
      <c r="AU220" s="238" t="s">
        <v>85</v>
      </c>
      <c r="AY220" s="18" t="s">
        <v>172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83</v>
      </c>
      <c r="BK220" s="239">
        <f>ROUND(I220*H220,2)</f>
        <v>0</v>
      </c>
      <c r="BL220" s="18" t="s">
        <v>265</v>
      </c>
      <c r="BM220" s="238" t="s">
        <v>1640</v>
      </c>
    </row>
    <row r="221" s="2" customFormat="1" ht="14.4" customHeight="1">
      <c r="A221" s="39"/>
      <c r="B221" s="40"/>
      <c r="C221" s="284" t="s">
        <v>606</v>
      </c>
      <c r="D221" s="284" t="s">
        <v>259</v>
      </c>
      <c r="E221" s="285" t="s">
        <v>1641</v>
      </c>
      <c r="F221" s="286" t="s">
        <v>1642</v>
      </c>
      <c r="G221" s="287" t="s">
        <v>301</v>
      </c>
      <c r="H221" s="288">
        <v>14</v>
      </c>
      <c r="I221" s="289"/>
      <c r="J221" s="290">
        <f>ROUND(I221*H221,2)</f>
        <v>0</v>
      </c>
      <c r="K221" s="286" t="s">
        <v>178</v>
      </c>
      <c r="L221" s="291"/>
      <c r="M221" s="292" t="s">
        <v>1</v>
      </c>
      <c r="N221" s="293" t="s">
        <v>41</v>
      </c>
      <c r="O221" s="92"/>
      <c r="P221" s="236">
        <f>O221*H221</f>
        <v>0</v>
      </c>
      <c r="Q221" s="236">
        <v>6.0000000000000002E-05</v>
      </c>
      <c r="R221" s="236">
        <f>Q221*H221</f>
        <v>0.00084000000000000003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358</v>
      </c>
      <c r="AT221" s="238" t="s">
        <v>259</v>
      </c>
      <c r="AU221" s="238" t="s">
        <v>85</v>
      </c>
      <c r="AY221" s="18" t="s">
        <v>172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83</v>
      </c>
      <c r="BK221" s="239">
        <f>ROUND(I221*H221,2)</f>
        <v>0</v>
      </c>
      <c r="BL221" s="18" t="s">
        <v>265</v>
      </c>
      <c r="BM221" s="238" t="s">
        <v>1643</v>
      </c>
    </row>
    <row r="222" s="2" customFormat="1" ht="24.15" customHeight="1">
      <c r="A222" s="39"/>
      <c r="B222" s="40"/>
      <c r="C222" s="227" t="s">
        <v>610</v>
      </c>
      <c r="D222" s="227" t="s">
        <v>174</v>
      </c>
      <c r="E222" s="228" t="s">
        <v>1644</v>
      </c>
      <c r="F222" s="229" t="s">
        <v>1645</v>
      </c>
      <c r="G222" s="230" t="s">
        <v>301</v>
      </c>
      <c r="H222" s="231">
        <v>4</v>
      </c>
      <c r="I222" s="232"/>
      <c r="J222" s="233">
        <f>ROUND(I222*H222,2)</f>
        <v>0</v>
      </c>
      <c r="K222" s="229" t="s">
        <v>178</v>
      </c>
      <c r="L222" s="45"/>
      <c r="M222" s="234" t="s">
        <v>1</v>
      </c>
      <c r="N222" s="235" t="s">
        <v>41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265</v>
      </c>
      <c r="AT222" s="238" t="s">
        <v>174</v>
      </c>
      <c r="AU222" s="238" t="s">
        <v>85</v>
      </c>
      <c r="AY222" s="18" t="s">
        <v>172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83</v>
      </c>
      <c r="BK222" s="239">
        <f>ROUND(I222*H222,2)</f>
        <v>0</v>
      </c>
      <c r="BL222" s="18" t="s">
        <v>265</v>
      </c>
      <c r="BM222" s="238" t="s">
        <v>1646</v>
      </c>
    </row>
    <row r="223" s="2" customFormat="1" ht="14.4" customHeight="1">
      <c r="A223" s="39"/>
      <c r="B223" s="40"/>
      <c r="C223" s="284" t="s">
        <v>614</v>
      </c>
      <c r="D223" s="284" t="s">
        <v>259</v>
      </c>
      <c r="E223" s="285" t="s">
        <v>1647</v>
      </c>
      <c r="F223" s="286" t="s">
        <v>1648</v>
      </c>
      <c r="G223" s="287" t="s">
        <v>1049</v>
      </c>
      <c r="H223" s="288">
        <v>4</v>
      </c>
      <c r="I223" s="289"/>
      <c r="J223" s="290">
        <f>ROUND(I223*H223,2)</f>
        <v>0</v>
      </c>
      <c r="K223" s="286" t="s">
        <v>1</v>
      </c>
      <c r="L223" s="291"/>
      <c r="M223" s="292" t="s">
        <v>1</v>
      </c>
      <c r="N223" s="293" t="s">
        <v>41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358</v>
      </c>
      <c r="AT223" s="238" t="s">
        <v>259</v>
      </c>
      <c r="AU223" s="238" t="s">
        <v>85</v>
      </c>
      <c r="AY223" s="18" t="s">
        <v>172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83</v>
      </c>
      <c r="BK223" s="239">
        <f>ROUND(I223*H223,2)</f>
        <v>0</v>
      </c>
      <c r="BL223" s="18" t="s">
        <v>265</v>
      </c>
      <c r="BM223" s="238" t="s">
        <v>1649</v>
      </c>
    </row>
    <row r="224" s="2" customFormat="1" ht="24.15" customHeight="1">
      <c r="A224" s="39"/>
      <c r="B224" s="40"/>
      <c r="C224" s="227" t="s">
        <v>624</v>
      </c>
      <c r="D224" s="227" t="s">
        <v>174</v>
      </c>
      <c r="E224" s="228" t="s">
        <v>1650</v>
      </c>
      <c r="F224" s="229" t="s">
        <v>1651</v>
      </c>
      <c r="G224" s="230" t="s">
        <v>301</v>
      </c>
      <c r="H224" s="231">
        <v>8</v>
      </c>
      <c r="I224" s="232"/>
      <c r="J224" s="233">
        <f>ROUND(I224*H224,2)</f>
        <v>0</v>
      </c>
      <c r="K224" s="229" t="s">
        <v>178</v>
      </c>
      <c r="L224" s="45"/>
      <c r="M224" s="234" t="s">
        <v>1</v>
      </c>
      <c r="N224" s="235" t="s">
        <v>41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265</v>
      </c>
      <c r="AT224" s="238" t="s">
        <v>174</v>
      </c>
      <c r="AU224" s="238" t="s">
        <v>85</v>
      </c>
      <c r="AY224" s="18" t="s">
        <v>172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83</v>
      </c>
      <c r="BK224" s="239">
        <f>ROUND(I224*H224,2)</f>
        <v>0</v>
      </c>
      <c r="BL224" s="18" t="s">
        <v>265</v>
      </c>
      <c r="BM224" s="238" t="s">
        <v>1652</v>
      </c>
    </row>
    <row r="225" s="2" customFormat="1" ht="14.4" customHeight="1">
      <c r="A225" s="39"/>
      <c r="B225" s="40"/>
      <c r="C225" s="284" t="s">
        <v>628</v>
      </c>
      <c r="D225" s="284" t="s">
        <v>259</v>
      </c>
      <c r="E225" s="285" t="s">
        <v>1653</v>
      </c>
      <c r="F225" s="286" t="s">
        <v>1654</v>
      </c>
      <c r="G225" s="287" t="s">
        <v>1049</v>
      </c>
      <c r="H225" s="288">
        <v>8</v>
      </c>
      <c r="I225" s="289"/>
      <c r="J225" s="290">
        <f>ROUND(I225*H225,2)</f>
        <v>0</v>
      </c>
      <c r="K225" s="286" t="s">
        <v>1</v>
      </c>
      <c r="L225" s="291"/>
      <c r="M225" s="292" t="s">
        <v>1</v>
      </c>
      <c r="N225" s="293" t="s">
        <v>41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358</v>
      </c>
      <c r="AT225" s="238" t="s">
        <v>259</v>
      </c>
      <c r="AU225" s="238" t="s">
        <v>85</v>
      </c>
      <c r="AY225" s="18" t="s">
        <v>172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83</v>
      </c>
      <c r="BK225" s="239">
        <f>ROUND(I225*H225,2)</f>
        <v>0</v>
      </c>
      <c r="BL225" s="18" t="s">
        <v>265</v>
      </c>
      <c r="BM225" s="238" t="s">
        <v>1655</v>
      </c>
    </row>
    <row r="226" s="2" customFormat="1" ht="24.15" customHeight="1">
      <c r="A226" s="39"/>
      <c r="B226" s="40"/>
      <c r="C226" s="227" t="s">
        <v>632</v>
      </c>
      <c r="D226" s="227" t="s">
        <v>174</v>
      </c>
      <c r="E226" s="228" t="s">
        <v>1656</v>
      </c>
      <c r="F226" s="229" t="s">
        <v>1657</v>
      </c>
      <c r="G226" s="230" t="s">
        <v>301</v>
      </c>
      <c r="H226" s="231">
        <v>1</v>
      </c>
      <c r="I226" s="232"/>
      <c r="J226" s="233">
        <f>ROUND(I226*H226,2)</f>
        <v>0</v>
      </c>
      <c r="K226" s="229" t="s">
        <v>1432</v>
      </c>
      <c r="L226" s="45"/>
      <c r="M226" s="234" t="s">
        <v>1</v>
      </c>
      <c r="N226" s="235" t="s">
        <v>41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265</v>
      </c>
      <c r="AT226" s="238" t="s">
        <v>174</v>
      </c>
      <c r="AU226" s="238" t="s">
        <v>85</v>
      </c>
      <c r="AY226" s="18" t="s">
        <v>172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83</v>
      </c>
      <c r="BK226" s="239">
        <f>ROUND(I226*H226,2)</f>
        <v>0</v>
      </c>
      <c r="BL226" s="18" t="s">
        <v>265</v>
      </c>
      <c r="BM226" s="238" t="s">
        <v>1658</v>
      </c>
    </row>
    <row r="227" s="2" customFormat="1" ht="14.4" customHeight="1">
      <c r="A227" s="39"/>
      <c r="B227" s="40"/>
      <c r="C227" s="284" t="s">
        <v>636</v>
      </c>
      <c r="D227" s="284" t="s">
        <v>259</v>
      </c>
      <c r="E227" s="285" t="s">
        <v>1659</v>
      </c>
      <c r="F227" s="286" t="s">
        <v>1660</v>
      </c>
      <c r="G227" s="287" t="s">
        <v>1049</v>
      </c>
      <c r="H227" s="288">
        <v>1</v>
      </c>
      <c r="I227" s="289"/>
      <c r="J227" s="290">
        <f>ROUND(I227*H227,2)</f>
        <v>0</v>
      </c>
      <c r="K227" s="286" t="s">
        <v>1</v>
      </c>
      <c r="L227" s="291"/>
      <c r="M227" s="292" t="s">
        <v>1</v>
      </c>
      <c r="N227" s="293" t="s">
        <v>41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358</v>
      </c>
      <c r="AT227" s="238" t="s">
        <v>259</v>
      </c>
      <c r="AU227" s="238" t="s">
        <v>85</v>
      </c>
      <c r="AY227" s="18" t="s">
        <v>172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83</v>
      </c>
      <c r="BK227" s="239">
        <f>ROUND(I227*H227,2)</f>
        <v>0</v>
      </c>
      <c r="BL227" s="18" t="s">
        <v>265</v>
      </c>
      <c r="BM227" s="238" t="s">
        <v>1661</v>
      </c>
    </row>
    <row r="228" s="2" customFormat="1" ht="24.15" customHeight="1">
      <c r="A228" s="39"/>
      <c r="B228" s="40"/>
      <c r="C228" s="227" t="s">
        <v>650</v>
      </c>
      <c r="D228" s="227" t="s">
        <v>174</v>
      </c>
      <c r="E228" s="228" t="s">
        <v>1662</v>
      </c>
      <c r="F228" s="229" t="s">
        <v>1663</v>
      </c>
      <c r="G228" s="230" t="s">
        <v>301</v>
      </c>
      <c r="H228" s="231">
        <v>1</v>
      </c>
      <c r="I228" s="232"/>
      <c r="J228" s="233">
        <f>ROUND(I228*H228,2)</f>
        <v>0</v>
      </c>
      <c r="K228" s="229" t="s">
        <v>1432</v>
      </c>
      <c r="L228" s="45"/>
      <c r="M228" s="234" t="s">
        <v>1</v>
      </c>
      <c r="N228" s="235" t="s">
        <v>41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265</v>
      </c>
      <c r="AT228" s="238" t="s">
        <v>174</v>
      </c>
      <c r="AU228" s="238" t="s">
        <v>85</v>
      </c>
      <c r="AY228" s="18" t="s">
        <v>172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83</v>
      </c>
      <c r="BK228" s="239">
        <f>ROUND(I228*H228,2)</f>
        <v>0</v>
      </c>
      <c r="BL228" s="18" t="s">
        <v>265</v>
      </c>
      <c r="BM228" s="238" t="s">
        <v>1664</v>
      </c>
    </row>
    <row r="229" s="2" customFormat="1" ht="14.4" customHeight="1">
      <c r="A229" s="39"/>
      <c r="B229" s="40"/>
      <c r="C229" s="284" t="s">
        <v>659</v>
      </c>
      <c r="D229" s="284" t="s">
        <v>259</v>
      </c>
      <c r="E229" s="285" t="s">
        <v>1665</v>
      </c>
      <c r="F229" s="286" t="s">
        <v>1666</v>
      </c>
      <c r="G229" s="287" t="s">
        <v>1049</v>
      </c>
      <c r="H229" s="288">
        <v>1</v>
      </c>
      <c r="I229" s="289"/>
      <c r="J229" s="290">
        <f>ROUND(I229*H229,2)</f>
        <v>0</v>
      </c>
      <c r="K229" s="286" t="s">
        <v>1</v>
      </c>
      <c r="L229" s="291"/>
      <c r="M229" s="292" t="s">
        <v>1</v>
      </c>
      <c r="N229" s="293" t="s">
        <v>41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358</v>
      </c>
      <c r="AT229" s="238" t="s">
        <v>259</v>
      </c>
      <c r="AU229" s="238" t="s">
        <v>85</v>
      </c>
      <c r="AY229" s="18" t="s">
        <v>172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83</v>
      </c>
      <c r="BK229" s="239">
        <f>ROUND(I229*H229,2)</f>
        <v>0</v>
      </c>
      <c r="BL229" s="18" t="s">
        <v>265</v>
      </c>
      <c r="BM229" s="238" t="s">
        <v>1667</v>
      </c>
    </row>
    <row r="230" s="2" customFormat="1" ht="24.15" customHeight="1">
      <c r="A230" s="39"/>
      <c r="B230" s="40"/>
      <c r="C230" s="227" t="s">
        <v>664</v>
      </c>
      <c r="D230" s="227" t="s">
        <v>174</v>
      </c>
      <c r="E230" s="228" t="s">
        <v>1668</v>
      </c>
      <c r="F230" s="229" t="s">
        <v>1669</v>
      </c>
      <c r="G230" s="230" t="s">
        <v>301</v>
      </c>
      <c r="H230" s="231">
        <v>1</v>
      </c>
      <c r="I230" s="232"/>
      <c r="J230" s="233">
        <f>ROUND(I230*H230,2)</f>
        <v>0</v>
      </c>
      <c r="K230" s="229" t="s">
        <v>1432</v>
      </c>
      <c r="L230" s="45"/>
      <c r="M230" s="234" t="s">
        <v>1</v>
      </c>
      <c r="N230" s="235" t="s">
        <v>41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265</v>
      </c>
      <c r="AT230" s="238" t="s">
        <v>174</v>
      </c>
      <c r="AU230" s="238" t="s">
        <v>85</v>
      </c>
      <c r="AY230" s="18" t="s">
        <v>172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83</v>
      </c>
      <c r="BK230" s="239">
        <f>ROUND(I230*H230,2)</f>
        <v>0</v>
      </c>
      <c r="BL230" s="18" t="s">
        <v>265</v>
      </c>
      <c r="BM230" s="238" t="s">
        <v>1670</v>
      </c>
    </row>
    <row r="231" s="2" customFormat="1" ht="14.4" customHeight="1">
      <c r="A231" s="39"/>
      <c r="B231" s="40"/>
      <c r="C231" s="284" t="s">
        <v>673</v>
      </c>
      <c r="D231" s="284" t="s">
        <v>259</v>
      </c>
      <c r="E231" s="285" t="s">
        <v>1671</v>
      </c>
      <c r="F231" s="286" t="s">
        <v>1672</v>
      </c>
      <c r="G231" s="287" t="s">
        <v>1049</v>
      </c>
      <c r="H231" s="288">
        <v>1</v>
      </c>
      <c r="I231" s="289"/>
      <c r="J231" s="290">
        <f>ROUND(I231*H231,2)</f>
        <v>0</v>
      </c>
      <c r="K231" s="286" t="s">
        <v>1</v>
      </c>
      <c r="L231" s="291"/>
      <c r="M231" s="292" t="s">
        <v>1</v>
      </c>
      <c r="N231" s="293" t="s">
        <v>41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358</v>
      </c>
      <c r="AT231" s="238" t="s">
        <v>259</v>
      </c>
      <c r="AU231" s="238" t="s">
        <v>85</v>
      </c>
      <c r="AY231" s="18" t="s">
        <v>172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83</v>
      </c>
      <c r="BK231" s="239">
        <f>ROUND(I231*H231,2)</f>
        <v>0</v>
      </c>
      <c r="BL231" s="18" t="s">
        <v>265</v>
      </c>
      <c r="BM231" s="238" t="s">
        <v>1673</v>
      </c>
    </row>
    <row r="232" s="12" customFormat="1" ht="22.8" customHeight="1">
      <c r="A232" s="12"/>
      <c r="B232" s="211"/>
      <c r="C232" s="212"/>
      <c r="D232" s="213" t="s">
        <v>75</v>
      </c>
      <c r="E232" s="225" t="s">
        <v>1674</v>
      </c>
      <c r="F232" s="225" t="s">
        <v>1675</v>
      </c>
      <c r="G232" s="212"/>
      <c r="H232" s="212"/>
      <c r="I232" s="215"/>
      <c r="J232" s="226">
        <f>BK232</f>
        <v>0</v>
      </c>
      <c r="K232" s="212"/>
      <c r="L232" s="217"/>
      <c r="M232" s="218"/>
      <c r="N232" s="219"/>
      <c r="O232" s="219"/>
      <c r="P232" s="220">
        <f>SUM(P233:P244)</f>
        <v>0</v>
      </c>
      <c r="Q232" s="219"/>
      <c r="R232" s="220">
        <f>SUM(R233:R244)</f>
        <v>0</v>
      </c>
      <c r="S232" s="219"/>
      <c r="T232" s="221">
        <f>SUM(T233:T244)</f>
        <v>2.5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2" t="s">
        <v>83</v>
      </c>
      <c r="AT232" s="223" t="s">
        <v>75</v>
      </c>
      <c r="AU232" s="223" t="s">
        <v>83</v>
      </c>
      <c r="AY232" s="222" t="s">
        <v>172</v>
      </c>
      <c r="BK232" s="224">
        <f>SUM(BK233:BK244)</f>
        <v>0</v>
      </c>
    </row>
    <row r="233" s="2" customFormat="1" ht="24.15" customHeight="1">
      <c r="A233" s="39"/>
      <c r="B233" s="40"/>
      <c r="C233" s="227" t="s">
        <v>678</v>
      </c>
      <c r="D233" s="227" t="s">
        <v>174</v>
      </c>
      <c r="E233" s="228" t="s">
        <v>1676</v>
      </c>
      <c r="F233" s="229" t="s">
        <v>1677</v>
      </c>
      <c r="G233" s="230" t="s">
        <v>301</v>
      </c>
      <c r="H233" s="231">
        <v>50</v>
      </c>
      <c r="I233" s="232"/>
      <c r="J233" s="233">
        <f>ROUND(I233*H233,2)</f>
        <v>0</v>
      </c>
      <c r="K233" s="229" t="s">
        <v>178</v>
      </c>
      <c r="L233" s="45"/>
      <c r="M233" s="234" t="s">
        <v>1</v>
      </c>
      <c r="N233" s="235" t="s">
        <v>41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265</v>
      </c>
      <c r="AT233" s="238" t="s">
        <v>174</v>
      </c>
      <c r="AU233" s="238" t="s">
        <v>85</v>
      </c>
      <c r="AY233" s="18" t="s">
        <v>172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83</v>
      </c>
      <c r="BK233" s="239">
        <f>ROUND(I233*H233,2)</f>
        <v>0</v>
      </c>
      <c r="BL233" s="18" t="s">
        <v>265</v>
      </c>
      <c r="BM233" s="238" t="s">
        <v>1678</v>
      </c>
    </row>
    <row r="234" s="2" customFormat="1" ht="24.15" customHeight="1">
      <c r="A234" s="39"/>
      <c r="B234" s="40"/>
      <c r="C234" s="227" t="s">
        <v>684</v>
      </c>
      <c r="D234" s="227" t="s">
        <v>174</v>
      </c>
      <c r="E234" s="228" t="s">
        <v>1679</v>
      </c>
      <c r="F234" s="229" t="s">
        <v>1680</v>
      </c>
      <c r="G234" s="230" t="s">
        <v>301</v>
      </c>
      <c r="H234" s="231">
        <v>10</v>
      </c>
      <c r="I234" s="232"/>
      <c r="J234" s="233">
        <f>ROUND(I234*H234,2)</f>
        <v>0</v>
      </c>
      <c r="K234" s="229" t="s">
        <v>178</v>
      </c>
      <c r="L234" s="45"/>
      <c r="M234" s="234" t="s">
        <v>1</v>
      </c>
      <c r="N234" s="235" t="s">
        <v>41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265</v>
      </c>
      <c r="AT234" s="238" t="s">
        <v>174</v>
      </c>
      <c r="AU234" s="238" t="s">
        <v>85</v>
      </c>
      <c r="AY234" s="18" t="s">
        <v>172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83</v>
      </c>
      <c r="BK234" s="239">
        <f>ROUND(I234*H234,2)</f>
        <v>0</v>
      </c>
      <c r="BL234" s="18" t="s">
        <v>265</v>
      </c>
      <c r="BM234" s="238" t="s">
        <v>1681</v>
      </c>
    </row>
    <row r="235" s="2" customFormat="1" ht="24.15" customHeight="1">
      <c r="A235" s="39"/>
      <c r="B235" s="40"/>
      <c r="C235" s="227" t="s">
        <v>690</v>
      </c>
      <c r="D235" s="227" t="s">
        <v>174</v>
      </c>
      <c r="E235" s="228" t="s">
        <v>1682</v>
      </c>
      <c r="F235" s="229" t="s">
        <v>1683</v>
      </c>
      <c r="G235" s="230" t="s">
        <v>301</v>
      </c>
      <c r="H235" s="231">
        <v>10</v>
      </c>
      <c r="I235" s="232"/>
      <c r="J235" s="233">
        <f>ROUND(I235*H235,2)</f>
        <v>0</v>
      </c>
      <c r="K235" s="229" t="s">
        <v>178</v>
      </c>
      <c r="L235" s="45"/>
      <c r="M235" s="234" t="s">
        <v>1</v>
      </c>
      <c r="N235" s="235" t="s">
        <v>41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265</v>
      </c>
      <c r="AT235" s="238" t="s">
        <v>174</v>
      </c>
      <c r="AU235" s="238" t="s">
        <v>85</v>
      </c>
      <c r="AY235" s="18" t="s">
        <v>172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83</v>
      </c>
      <c r="BK235" s="239">
        <f>ROUND(I235*H235,2)</f>
        <v>0</v>
      </c>
      <c r="BL235" s="18" t="s">
        <v>265</v>
      </c>
      <c r="BM235" s="238" t="s">
        <v>1684</v>
      </c>
    </row>
    <row r="236" s="2" customFormat="1" ht="24.15" customHeight="1">
      <c r="A236" s="39"/>
      <c r="B236" s="40"/>
      <c r="C236" s="227" t="s">
        <v>697</v>
      </c>
      <c r="D236" s="227" t="s">
        <v>174</v>
      </c>
      <c r="E236" s="228" t="s">
        <v>1685</v>
      </c>
      <c r="F236" s="229" t="s">
        <v>1686</v>
      </c>
      <c r="G236" s="230" t="s">
        <v>301</v>
      </c>
      <c r="H236" s="231">
        <v>20</v>
      </c>
      <c r="I236" s="232"/>
      <c r="J236" s="233">
        <f>ROUND(I236*H236,2)</f>
        <v>0</v>
      </c>
      <c r="K236" s="229" t="s">
        <v>178</v>
      </c>
      <c r="L236" s="45"/>
      <c r="M236" s="234" t="s">
        <v>1</v>
      </c>
      <c r="N236" s="235" t="s">
        <v>41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265</v>
      </c>
      <c r="AT236" s="238" t="s">
        <v>174</v>
      </c>
      <c r="AU236" s="238" t="s">
        <v>85</v>
      </c>
      <c r="AY236" s="18" t="s">
        <v>172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83</v>
      </c>
      <c r="BK236" s="239">
        <f>ROUND(I236*H236,2)</f>
        <v>0</v>
      </c>
      <c r="BL236" s="18" t="s">
        <v>265</v>
      </c>
      <c r="BM236" s="238" t="s">
        <v>1687</v>
      </c>
    </row>
    <row r="237" s="2" customFormat="1" ht="24.15" customHeight="1">
      <c r="A237" s="39"/>
      <c r="B237" s="40"/>
      <c r="C237" s="227" t="s">
        <v>704</v>
      </c>
      <c r="D237" s="227" t="s">
        <v>174</v>
      </c>
      <c r="E237" s="228" t="s">
        <v>1688</v>
      </c>
      <c r="F237" s="229" t="s">
        <v>1689</v>
      </c>
      <c r="G237" s="230" t="s">
        <v>301</v>
      </c>
      <c r="H237" s="231">
        <v>1</v>
      </c>
      <c r="I237" s="232"/>
      <c r="J237" s="233">
        <f>ROUND(I237*H237,2)</f>
        <v>0</v>
      </c>
      <c r="K237" s="229" t="s">
        <v>178</v>
      </c>
      <c r="L237" s="45"/>
      <c r="M237" s="234" t="s">
        <v>1</v>
      </c>
      <c r="N237" s="235" t="s">
        <v>41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106</v>
      </c>
      <c r="AT237" s="238" t="s">
        <v>174</v>
      </c>
      <c r="AU237" s="238" t="s">
        <v>85</v>
      </c>
      <c r="AY237" s="18" t="s">
        <v>172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83</v>
      </c>
      <c r="BK237" s="239">
        <f>ROUND(I237*H237,2)</f>
        <v>0</v>
      </c>
      <c r="BL237" s="18" t="s">
        <v>106</v>
      </c>
      <c r="BM237" s="238" t="s">
        <v>1690</v>
      </c>
    </row>
    <row r="238" s="2" customFormat="1" ht="14.4" customHeight="1">
      <c r="A238" s="39"/>
      <c r="B238" s="40"/>
      <c r="C238" s="284" t="s">
        <v>709</v>
      </c>
      <c r="D238" s="284" t="s">
        <v>259</v>
      </c>
      <c r="E238" s="285" t="s">
        <v>1691</v>
      </c>
      <c r="F238" s="286" t="s">
        <v>1692</v>
      </c>
      <c r="G238" s="287" t="s">
        <v>1693</v>
      </c>
      <c r="H238" s="288">
        <v>1</v>
      </c>
      <c r="I238" s="289"/>
      <c r="J238" s="290">
        <f>ROUND(I238*H238,2)</f>
        <v>0</v>
      </c>
      <c r="K238" s="286" t="s">
        <v>1</v>
      </c>
      <c r="L238" s="291"/>
      <c r="M238" s="292" t="s">
        <v>1</v>
      </c>
      <c r="N238" s="293" t="s">
        <v>41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216</v>
      </c>
      <c r="AT238" s="238" t="s">
        <v>259</v>
      </c>
      <c r="AU238" s="238" t="s">
        <v>85</v>
      </c>
      <c r="AY238" s="18" t="s">
        <v>172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83</v>
      </c>
      <c r="BK238" s="239">
        <f>ROUND(I238*H238,2)</f>
        <v>0</v>
      </c>
      <c r="BL238" s="18" t="s">
        <v>106</v>
      </c>
      <c r="BM238" s="238" t="s">
        <v>1694</v>
      </c>
    </row>
    <row r="239" s="2" customFormat="1" ht="24.15" customHeight="1">
      <c r="A239" s="39"/>
      <c r="B239" s="40"/>
      <c r="C239" s="227" t="s">
        <v>714</v>
      </c>
      <c r="D239" s="227" t="s">
        <v>174</v>
      </c>
      <c r="E239" s="228" t="s">
        <v>1695</v>
      </c>
      <c r="F239" s="229" t="s">
        <v>1696</v>
      </c>
      <c r="G239" s="230" t="s">
        <v>301</v>
      </c>
      <c r="H239" s="231">
        <v>1</v>
      </c>
      <c r="I239" s="232"/>
      <c r="J239" s="233">
        <f>ROUND(I239*H239,2)</f>
        <v>0</v>
      </c>
      <c r="K239" s="229" t="s">
        <v>178</v>
      </c>
      <c r="L239" s="45"/>
      <c r="M239" s="234" t="s">
        <v>1</v>
      </c>
      <c r="N239" s="235" t="s">
        <v>41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265</v>
      </c>
      <c r="AT239" s="238" t="s">
        <v>174</v>
      </c>
      <c r="AU239" s="238" t="s">
        <v>85</v>
      </c>
      <c r="AY239" s="18" t="s">
        <v>172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83</v>
      </c>
      <c r="BK239" s="239">
        <f>ROUND(I239*H239,2)</f>
        <v>0</v>
      </c>
      <c r="BL239" s="18" t="s">
        <v>265</v>
      </c>
      <c r="BM239" s="238" t="s">
        <v>1697</v>
      </c>
    </row>
    <row r="240" s="2" customFormat="1" ht="14.4" customHeight="1">
      <c r="A240" s="39"/>
      <c r="B240" s="40"/>
      <c r="C240" s="284" t="s">
        <v>719</v>
      </c>
      <c r="D240" s="284" t="s">
        <v>259</v>
      </c>
      <c r="E240" s="285" t="s">
        <v>1698</v>
      </c>
      <c r="F240" s="286" t="s">
        <v>1699</v>
      </c>
      <c r="G240" s="287" t="s">
        <v>1693</v>
      </c>
      <c r="H240" s="288">
        <v>1</v>
      </c>
      <c r="I240" s="289"/>
      <c r="J240" s="290">
        <f>ROUND(I240*H240,2)</f>
        <v>0</v>
      </c>
      <c r="K240" s="286" t="s">
        <v>1</v>
      </c>
      <c r="L240" s="291"/>
      <c r="M240" s="292" t="s">
        <v>1</v>
      </c>
      <c r="N240" s="293" t="s">
        <v>41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358</v>
      </c>
      <c r="AT240" s="238" t="s">
        <v>259</v>
      </c>
      <c r="AU240" s="238" t="s">
        <v>85</v>
      </c>
      <c r="AY240" s="18" t="s">
        <v>172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83</v>
      </c>
      <c r="BK240" s="239">
        <f>ROUND(I240*H240,2)</f>
        <v>0</v>
      </c>
      <c r="BL240" s="18" t="s">
        <v>265</v>
      </c>
      <c r="BM240" s="238" t="s">
        <v>1700</v>
      </c>
    </row>
    <row r="241" s="2" customFormat="1" ht="24.15" customHeight="1">
      <c r="A241" s="39"/>
      <c r="B241" s="40"/>
      <c r="C241" s="227" t="s">
        <v>727</v>
      </c>
      <c r="D241" s="227" t="s">
        <v>174</v>
      </c>
      <c r="E241" s="228" t="s">
        <v>1701</v>
      </c>
      <c r="F241" s="229" t="s">
        <v>1702</v>
      </c>
      <c r="G241" s="230" t="s">
        <v>301</v>
      </c>
      <c r="H241" s="231">
        <v>1</v>
      </c>
      <c r="I241" s="232"/>
      <c r="J241" s="233">
        <f>ROUND(I241*H241,2)</f>
        <v>0</v>
      </c>
      <c r="K241" s="229" t="s">
        <v>178</v>
      </c>
      <c r="L241" s="45"/>
      <c r="M241" s="234" t="s">
        <v>1</v>
      </c>
      <c r="N241" s="235" t="s">
        <v>41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265</v>
      </c>
      <c r="AT241" s="238" t="s">
        <v>174</v>
      </c>
      <c r="AU241" s="238" t="s">
        <v>85</v>
      </c>
      <c r="AY241" s="18" t="s">
        <v>172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83</v>
      </c>
      <c r="BK241" s="239">
        <f>ROUND(I241*H241,2)</f>
        <v>0</v>
      </c>
      <c r="BL241" s="18" t="s">
        <v>265</v>
      </c>
      <c r="BM241" s="238" t="s">
        <v>1703</v>
      </c>
    </row>
    <row r="242" s="2" customFormat="1" ht="14.4" customHeight="1">
      <c r="A242" s="39"/>
      <c r="B242" s="40"/>
      <c r="C242" s="284" t="s">
        <v>733</v>
      </c>
      <c r="D242" s="284" t="s">
        <v>259</v>
      </c>
      <c r="E242" s="285" t="s">
        <v>1704</v>
      </c>
      <c r="F242" s="286" t="s">
        <v>1705</v>
      </c>
      <c r="G242" s="287" t="s">
        <v>1693</v>
      </c>
      <c r="H242" s="288">
        <v>1</v>
      </c>
      <c r="I242" s="289"/>
      <c r="J242" s="290">
        <f>ROUND(I242*H242,2)</f>
        <v>0</v>
      </c>
      <c r="K242" s="286" t="s">
        <v>1</v>
      </c>
      <c r="L242" s="291"/>
      <c r="M242" s="292" t="s">
        <v>1</v>
      </c>
      <c r="N242" s="293" t="s">
        <v>41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358</v>
      </c>
      <c r="AT242" s="238" t="s">
        <v>259</v>
      </c>
      <c r="AU242" s="238" t="s">
        <v>85</v>
      </c>
      <c r="AY242" s="18" t="s">
        <v>172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83</v>
      </c>
      <c r="BK242" s="239">
        <f>ROUND(I242*H242,2)</f>
        <v>0</v>
      </c>
      <c r="BL242" s="18" t="s">
        <v>265</v>
      </c>
      <c r="BM242" s="238" t="s">
        <v>1706</v>
      </c>
    </row>
    <row r="243" s="2" customFormat="1" ht="14.4" customHeight="1">
      <c r="A243" s="39"/>
      <c r="B243" s="40"/>
      <c r="C243" s="227" t="s">
        <v>739</v>
      </c>
      <c r="D243" s="227" t="s">
        <v>174</v>
      </c>
      <c r="E243" s="228" t="s">
        <v>1707</v>
      </c>
      <c r="F243" s="229" t="s">
        <v>1708</v>
      </c>
      <c r="G243" s="230" t="s">
        <v>191</v>
      </c>
      <c r="H243" s="231">
        <v>1</v>
      </c>
      <c r="I243" s="232"/>
      <c r="J243" s="233">
        <f>ROUND(I243*H243,2)</f>
        <v>0</v>
      </c>
      <c r="K243" s="229" t="s">
        <v>178</v>
      </c>
      <c r="L243" s="45"/>
      <c r="M243" s="234" t="s">
        <v>1</v>
      </c>
      <c r="N243" s="235" t="s">
        <v>41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2.5</v>
      </c>
      <c r="T243" s="237">
        <f>S243*H243</f>
        <v>2.5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106</v>
      </c>
      <c r="AT243" s="238" t="s">
        <v>174</v>
      </c>
      <c r="AU243" s="238" t="s">
        <v>85</v>
      </c>
      <c r="AY243" s="18" t="s">
        <v>172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83</v>
      </c>
      <c r="BK243" s="239">
        <f>ROUND(I243*H243,2)</f>
        <v>0</v>
      </c>
      <c r="BL243" s="18" t="s">
        <v>106</v>
      </c>
      <c r="BM243" s="238" t="s">
        <v>1709</v>
      </c>
    </row>
    <row r="244" s="2" customFormat="1" ht="14.4" customHeight="1">
      <c r="A244" s="39"/>
      <c r="B244" s="40"/>
      <c r="C244" s="227" t="s">
        <v>745</v>
      </c>
      <c r="D244" s="227" t="s">
        <v>174</v>
      </c>
      <c r="E244" s="228" t="s">
        <v>1710</v>
      </c>
      <c r="F244" s="229" t="s">
        <v>1711</v>
      </c>
      <c r="G244" s="230" t="s">
        <v>1693</v>
      </c>
      <c r="H244" s="231">
        <v>1</v>
      </c>
      <c r="I244" s="232"/>
      <c r="J244" s="233">
        <f>ROUND(I244*H244,2)</f>
        <v>0</v>
      </c>
      <c r="K244" s="229" t="s">
        <v>1</v>
      </c>
      <c r="L244" s="45"/>
      <c r="M244" s="234" t="s">
        <v>1</v>
      </c>
      <c r="N244" s="235" t="s">
        <v>41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106</v>
      </c>
      <c r="AT244" s="238" t="s">
        <v>174</v>
      </c>
      <c r="AU244" s="238" t="s">
        <v>85</v>
      </c>
      <c r="AY244" s="18" t="s">
        <v>172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83</v>
      </c>
      <c r="BK244" s="239">
        <f>ROUND(I244*H244,2)</f>
        <v>0</v>
      </c>
      <c r="BL244" s="18" t="s">
        <v>106</v>
      </c>
      <c r="BM244" s="238" t="s">
        <v>1712</v>
      </c>
    </row>
    <row r="245" s="12" customFormat="1" ht="22.8" customHeight="1">
      <c r="A245" s="12"/>
      <c r="B245" s="211"/>
      <c r="C245" s="212"/>
      <c r="D245" s="213" t="s">
        <v>75</v>
      </c>
      <c r="E245" s="225" t="s">
        <v>1713</v>
      </c>
      <c r="F245" s="225" t="s">
        <v>1714</v>
      </c>
      <c r="G245" s="212"/>
      <c r="H245" s="212"/>
      <c r="I245" s="215"/>
      <c r="J245" s="226">
        <f>BK245</f>
        <v>0</v>
      </c>
      <c r="K245" s="212"/>
      <c r="L245" s="217"/>
      <c r="M245" s="218"/>
      <c r="N245" s="219"/>
      <c r="O245" s="219"/>
      <c r="P245" s="220">
        <f>SUM(P246:P253)</f>
        <v>0</v>
      </c>
      <c r="Q245" s="219"/>
      <c r="R245" s="220">
        <f>SUM(R246:R253)</f>
        <v>0.12520000000000001</v>
      </c>
      <c r="S245" s="219"/>
      <c r="T245" s="221">
        <f>SUM(T246:T253)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2" t="s">
        <v>83</v>
      </c>
      <c r="AT245" s="223" t="s">
        <v>75</v>
      </c>
      <c r="AU245" s="223" t="s">
        <v>83</v>
      </c>
      <c r="AY245" s="222" t="s">
        <v>172</v>
      </c>
      <c r="BK245" s="224">
        <f>SUM(BK246:BK253)</f>
        <v>0</v>
      </c>
    </row>
    <row r="246" s="2" customFormat="1" ht="24.15" customHeight="1">
      <c r="A246" s="39"/>
      <c r="B246" s="40"/>
      <c r="C246" s="227" t="s">
        <v>749</v>
      </c>
      <c r="D246" s="227" t="s">
        <v>174</v>
      </c>
      <c r="E246" s="228" t="s">
        <v>1715</v>
      </c>
      <c r="F246" s="229" t="s">
        <v>1716</v>
      </c>
      <c r="G246" s="230" t="s">
        <v>291</v>
      </c>
      <c r="H246" s="231">
        <v>40</v>
      </c>
      <c r="I246" s="232"/>
      <c r="J246" s="233">
        <f>ROUND(I246*H246,2)</f>
        <v>0</v>
      </c>
      <c r="K246" s="229" t="s">
        <v>178</v>
      </c>
      <c r="L246" s="45"/>
      <c r="M246" s="234" t="s">
        <v>1</v>
      </c>
      <c r="N246" s="235" t="s">
        <v>41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265</v>
      </c>
      <c r="AT246" s="238" t="s">
        <v>174</v>
      </c>
      <c r="AU246" s="238" t="s">
        <v>85</v>
      </c>
      <c r="AY246" s="18" t="s">
        <v>172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83</v>
      </c>
      <c r="BK246" s="239">
        <f>ROUND(I246*H246,2)</f>
        <v>0</v>
      </c>
      <c r="BL246" s="18" t="s">
        <v>265</v>
      </c>
      <c r="BM246" s="238" t="s">
        <v>1717</v>
      </c>
    </row>
    <row r="247" s="2" customFormat="1" ht="14.4" customHeight="1">
      <c r="A247" s="39"/>
      <c r="B247" s="40"/>
      <c r="C247" s="284" t="s">
        <v>753</v>
      </c>
      <c r="D247" s="284" t="s">
        <v>259</v>
      </c>
      <c r="E247" s="285" t="s">
        <v>1718</v>
      </c>
      <c r="F247" s="286" t="s">
        <v>1719</v>
      </c>
      <c r="G247" s="287" t="s">
        <v>262</v>
      </c>
      <c r="H247" s="288">
        <v>40</v>
      </c>
      <c r="I247" s="289"/>
      <c r="J247" s="290">
        <f>ROUND(I247*H247,2)</f>
        <v>0</v>
      </c>
      <c r="K247" s="286" t="s">
        <v>178</v>
      </c>
      <c r="L247" s="291"/>
      <c r="M247" s="292" t="s">
        <v>1</v>
      </c>
      <c r="N247" s="293" t="s">
        <v>41</v>
      </c>
      <c r="O247" s="92"/>
      <c r="P247" s="236">
        <f>O247*H247</f>
        <v>0</v>
      </c>
      <c r="Q247" s="236">
        <v>0.001</v>
      </c>
      <c r="R247" s="236">
        <f>Q247*H247</f>
        <v>0.040000000000000001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358</v>
      </c>
      <c r="AT247" s="238" t="s">
        <v>259</v>
      </c>
      <c r="AU247" s="238" t="s">
        <v>85</v>
      </c>
      <c r="AY247" s="18" t="s">
        <v>172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83</v>
      </c>
      <c r="BK247" s="239">
        <f>ROUND(I247*H247,2)</f>
        <v>0</v>
      </c>
      <c r="BL247" s="18" t="s">
        <v>265</v>
      </c>
      <c r="BM247" s="238" t="s">
        <v>1720</v>
      </c>
    </row>
    <row r="248" s="2" customFormat="1" ht="24.15" customHeight="1">
      <c r="A248" s="39"/>
      <c r="B248" s="40"/>
      <c r="C248" s="227" t="s">
        <v>763</v>
      </c>
      <c r="D248" s="227" t="s">
        <v>174</v>
      </c>
      <c r="E248" s="228" t="s">
        <v>1721</v>
      </c>
      <c r="F248" s="229" t="s">
        <v>1722</v>
      </c>
      <c r="G248" s="230" t="s">
        <v>291</v>
      </c>
      <c r="H248" s="231">
        <v>40</v>
      </c>
      <c r="I248" s="232"/>
      <c r="J248" s="233">
        <f>ROUND(I248*H248,2)</f>
        <v>0</v>
      </c>
      <c r="K248" s="229" t="s">
        <v>178</v>
      </c>
      <c r="L248" s="45"/>
      <c r="M248" s="234" t="s">
        <v>1</v>
      </c>
      <c r="N248" s="235" t="s">
        <v>41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265</v>
      </c>
      <c r="AT248" s="238" t="s">
        <v>174</v>
      </c>
      <c r="AU248" s="238" t="s">
        <v>85</v>
      </c>
      <c r="AY248" s="18" t="s">
        <v>172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83</v>
      </c>
      <c r="BK248" s="239">
        <f>ROUND(I248*H248,2)</f>
        <v>0</v>
      </c>
      <c r="BL248" s="18" t="s">
        <v>265</v>
      </c>
      <c r="BM248" s="238" t="s">
        <v>1723</v>
      </c>
    </row>
    <row r="249" s="2" customFormat="1" ht="14.4" customHeight="1">
      <c r="A249" s="39"/>
      <c r="B249" s="40"/>
      <c r="C249" s="284" t="s">
        <v>767</v>
      </c>
      <c r="D249" s="284" t="s">
        <v>259</v>
      </c>
      <c r="E249" s="285" t="s">
        <v>1724</v>
      </c>
      <c r="F249" s="286" t="s">
        <v>1725</v>
      </c>
      <c r="G249" s="287" t="s">
        <v>262</v>
      </c>
      <c r="H249" s="288">
        <v>40</v>
      </c>
      <c r="I249" s="289"/>
      <c r="J249" s="290">
        <f>ROUND(I249*H249,2)</f>
        <v>0</v>
      </c>
      <c r="K249" s="286" t="s">
        <v>178</v>
      </c>
      <c r="L249" s="291"/>
      <c r="M249" s="292" t="s">
        <v>1</v>
      </c>
      <c r="N249" s="293" t="s">
        <v>41</v>
      </c>
      <c r="O249" s="92"/>
      <c r="P249" s="236">
        <f>O249*H249</f>
        <v>0</v>
      </c>
      <c r="Q249" s="236">
        <v>0.001</v>
      </c>
      <c r="R249" s="236">
        <f>Q249*H249</f>
        <v>0.040000000000000001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358</v>
      </c>
      <c r="AT249" s="238" t="s">
        <v>259</v>
      </c>
      <c r="AU249" s="238" t="s">
        <v>85</v>
      </c>
      <c r="AY249" s="18" t="s">
        <v>172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83</v>
      </c>
      <c r="BK249" s="239">
        <f>ROUND(I249*H249,2)</f>
        <v>0</v>
      </c>
      <c r="BL249" s="18" t="s">
        <v>265</v>
      </c>
      <c r="BM249" s="238" t="s">
        <v>1726</v>
      </c>
    </row>
    <row r="250" s="2" customFormat="1" ht="24.15" customHeight="1">
      <c r="A250" s="39"/>
      <c r="B250" s="40"/>
      <c r="C250" s="227" t="s">
        <v>772</v>
      </c>
      <c r="D250" s="227" t="s">
        <v>174</v>
      </c>
      <c r="E250" s="228" t="s">
        <v>1727</v>
      </c>
      <c r="F250" s="229" t="s">
        <v>1728</v>
      </c>
      <c r="G250" s="230" t="s">
        <v>291</v>
      </c>
      <c r="H250" s="231">
        <v>40</v>
      </c>
      <c r="I250" s="232"/>
      <c r="J250" s="233">
        <f>ROUND(I250*H250,2)</f>
        <v>0</v>
      </c>
      <c r="K250" s="229" t="s">
        <v>178</v>
      </c>
      <c r="L250" s="45"/>
      <c r="M250" s="234" t="s">
        <v>1</v>
      </c>
      <c r="N250" s="235" t="s">
        <v>41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265</v>
      </c>
      <c r="AT250" s="238" t="s">
        <v>174</v>
      </c>
      <c r="AU250" s="238" t="s">
        <v>85</v>
      </c>
      <c r="AY250" s="18" t="s">
        <v>172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83</v>
      </c>
      <c r="BK250" s="239">
        <f>ROUND(I250*H250,2)</f>
        <v>0</v>
      </c>
      <c r="BL250" s="18" t="s">
        <v>265</v>
      </c>
      <c r="BM250" s="238" t="s">
        <v>1729</v>
      </c>
    </row>
    <row r="251" s="2" customFormat="1" ht="14.4" customHeight="1">
      <c r="A251" s="39"/>
      <c r="B251" s="40"/>
      <c r="C251" s="284" t="s">
        <v>818</v>
      </c>
      <c r="D251" s="284" t="s">
        <v>259</v>
      </c>
      <c r="E251" s="285" t="s">
        <v>1730</v>
      </c>
      <c r="F251" s="286" t="s">
        <v>1731</v>
      </c>
      <c r="G251" s="287" t="s">
        <v>262</v>
      </c>
      <c r="H251" s="288">
        <v>40</v>
      </c>
      <c r="I251" s="289"/>
      <c r="J251" s="290">
        <f>ROUND(I251*H251,2)</f>
        <v>0</v>
      </c>
      <c r="K251" s="286" t="s">
        <v>178</v>
      </c>
      <c r="L251" s="291"/>
      <c r="M251" s="292" t="s">
        <v>1</v>
      </c>
      <c r="N251" s="293" t="s">
        <v>41</v>
      </c>
      <c r="O251" s="92"/>
      <c r="P251" s="236">
        <f>O251*H251</f>
        <v>0</v>
      </c>
      <c r="Q251" s="236">
        <v>0.001</v>
      </c>
      <c r="R251" s="236">
        <f>Q251*H251</f>
        <v>0.040000000000000001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358</v>
      </c>
      <c r="AT251" s="238" t="s">
        <v>259</v>
      </c>
      <c r="AU251" s="238" t="s">
        <v>85</v>
      </c>
      <c r="AY251" s="18" t="s">
        <v>172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83</v>
      </c>
      <c r="BK251" s="239">
        <f>ROUND(I251*H251,2)</f>
        <v>0</v>
      </c>
      <c r="BL251" s="18" t="s">
        <v>265</v>
      </c>
      <c r="BM251" s="238" t="s">
        <v>1732</v>
      </c>
    </row>
    <row r="252" s="2" customFormat="1" ht="14.4" customHeight="1">
      <c r="A252" s="39"/>
      <c r="B252" s="40"/>
      <c r="C252" s="227" t="s">
        <v>853</v>
      </c>
      <c r="D252" s="227" t="s">
        <v>174</v>
      </c>
      <c r="E252" s="228" t="s">
        <v>1733</v>
      </c>
      <c r="F252" s="229" t="s">
        <v>1734</v>
      </c>
      <c r="G252" s="230" t="s">
        <v>301</v>
      </c>
      <c r="H252" s="231">
        <v>20</v>
      </c>
      <c r="I252" s="232"/>
      <c r="J252" s="233">
        <f>ROUND(I252*H252,2)</f>
        <v>0</v>
      </c>
      <c r="K252" s="229" t="s">
        <v>178</v>
      </c>
      <c r="L252" s="45"/>
      <c r="M252" s="234" t="s">
        <v>1</v>
      </c>
      <c r="N252" s="235" t="s">
        <v>41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265</v>
      </c>
      <c r="AT252" s="238" t="s">
        <v>174</v>
      </c>
      <c r="AU252" s="238" t="s">
        <v>85</v>
      </c>
      <c r="AY252" s="18" t="s">
        <v>172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83</v>
      </c>
      <c r="BK252" s="239">
        <f>ROUND(I252*H252,2)</f>
        <v>0</v>
      </c>
      <c r="BL252" s="18" t="s">
        <v>265</v>
      </c>
      <c r="BM252" s="238" t="s">
        <v>1735</v>
      </c>
    </row>
    <row r="253" s="2" customFormat="1" ht="24.15" customHeight="1">
      <c r="A253" s="39"/>
      <c r="B253" s="40"/>
      <c r="C253" s="284" t="s">
        <v>857</v>
      </c>
      <c r="D253" s="284" t="s">
        <v>259</v>
      </c>
      <c r="E253" s="285" t="s">
        <v>1736</v>
      </c>
      <c r="F253" s="286" t="s">
        <v>1737</v>
      </c>
      <c r="G253" s="287" t="s">
        <v>301</v>
      </c>
      <c r="H253" s="288">
        <v>20</v>
      </c>
      <c r="I253" s="289"/>
      <c r="J253" s="290">
        <f>ROUND(I253*H253,2)</f>
        <v>0</v>
      </c>
      <c r="K253" s="286" t="s">
        <v>178</v>
      </c>
      <c r="L253" s="291"/>
      <c r="M253" s="292" t="s">
        <v>1</v>
      </c>
      <c r="N253" s="293" t="s">
        <v>41</v>
      </c>
      <c r="O253" s="92"/>
      <c r="P253" s="236">
        <f>O253*H253</f>
        <v>0</v>
      </c>
      <c r="Q253" s="236">
        <v>0.00025999999999999998</v>
      </c>
      <c r="R253" s="236">
        <f>Q253*H253</f>
        <v>0.0051999999999999998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358</v>
      </c>
      <c r="AT253" s="238" t="s">
        <v>259</v>
      </c>
      <c r="AU253" s="238" t="s">
        <v>85</v>
      </c>
      <c r="AY253" s="18" t="s">
        <v>172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83</v>
      </c>
      <c r="BK253" s="239">
        <f>ROUND(I253*H253,2)</f>
        <v>0</v>
      </c>
      <c r="BL253" s="18" t="s">
        <v>265</v>
      </c>
      <c r="BM253" s="238" t="s">
        <v>1738</v>
      </c>
    </row>
    <row r="254" s="12" customFormat="1" ht="22.8" customHeight="1">
      <c r="A254" s="12"/>
      <c r="B254" s="211"/>
      <c r="C254" s="212"/>
      <c r="D254" s="213" t="s">
        <v>75</v>
      </c>
      <c r="E254" s="225" t="s">
        <v>1739</v>
      </c>
      <c r="F254" s="225" t="s">
        <v>1740</v>
      </c>
      <c r="G254" s="212"/>
      <c r="H254" s="212"/>
      <c r="I254" s="215"/>
      <c r="J254" s="226">
        <f>BK254</f>
        <v>0</v>
      </c>
      <c r="K254" s="212"/>
      <c r="L254" s="217"/>
      <c r="M254" s="218"/>
      <c r="N254" s="219"/>
      <c r="O254" s="219"/>
      <c r="P254" s="220">
        <f>SUM(P255:P260)</f>
        <v>0</v>
      </c>
      <c r="Q254" s="219"/>
      <c r="R254" s="220">
        <f>SUM(R255:R260)</f>
        <v>0.02</v>
      </c>
      <c r="S254" s="219"/>
      <c r="T254" s="221">
        <f>SUM(T255:T260)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2" t="s">
        <v>85</v>
      </c>
      <c r="AT254" s="223" t="s">
        <v>75</v>
      </c>
      <c r="AU254" s="223" t="s">
        <v>83</v>
      </c>
      <c r="AY254" s="222" t="s">
        <v>172</v>
      </c>
      <c r="BK254" s="224">
        <f>SUM(BK255:BK260)</f>
        <v>0</v>
      </c>
    </row>
    <row r="255" s="2" customFormat="1" ht="24.15" customHeight="1">
      <c r="A255" s="39"/>
      <c r="B255" s="40"/>
      <c r="C255" s="227" t="s">
        <v>863</v>
      </c>
      <c r="D255" s="227" t="s">
        <v>174</v>
      </c>
      <c r="E255" s="228" t="s">
        <v>1741</v>
      </c>
      <c r="F255" s="229" t="s">
        <v>1742</v>
      </c>
      <c r="G255" s="230" t="s">
        <v>291</v>
      </c>
      <c r="H255" s="231">
        <v>50</v>
      </c>
      <c r="I255" s="232"/>
      <c r="J255" s="233">
        <f>ROUND(I255*H255,2)</f>
        <v>0</v>
      </c>
      <c r="K255" s="229" t="s">
        <v>178</v>
      </c>
      <c r="L255" s="45"/>
      <c r="M255" s="234" t="s">
        <v>1</v>
      </c>
      <c r="N255" s="235" t="s">
        <v>41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265</v>
      </c>
      <c r="AT255" s="238" t="s">
        <v>174</v>
      </c>
      <c r="AU255" s="238" t="s">
        <v>85</v>
      </c>
      <c r="AY255" s="18" t="s">
        <v>172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83</v>
      </c>
      <c r="BK255" s="239">
        <f>ROUND(I255*H255,2)</f>
        <v>0</v>
      </c>
      <c r="BL255" s="18" t="s">
        <v>265</v>
      </c>
      <c r="BM255" s="238" t="s">
        <v>1743</v>
      </c>
    </row>
    <row r="256" s="2" customFormat="1" ht="14.4" customHeight="1">
      <c r="A256" s="39"/>
      <c r="B256" s="40"/>
      <c r="C256" s="284" t="s">
        <v>868</v>
      </c>
      <c r="D256" s="284" t="s">
        <v>259</v>
      </c>
      <c r="E256" s="285" t="s">
        <v>1744</v>
      </c>
      <c r="F256" s="286" t="s">
        <v>1745</v>
      </c>
      <c r="G256" s="287" t="s">
        <v>291</v>
      </c>
      <c r="H256" s="288">
        <v>50</v>
      </c>
      <c r="I256" s="289"/>
      <c r="J256" s="290">
        <f>ROUND(I256*H256,2)</f>
        <v>0</v>
      </c>
      <c r="K256" s="286" t="s">
        <v>178</v>
      </c>
      <c r="L256" s="291"/>
      <c r="M256" s="292" t="s">
        <v>1</v>
      </c>
      <c r="N256" s="293" t="s">
        <v>41</v>
      </c>
      <c r="O256" s="92"/>
      <c r="P256" s="236">
        <f>O256*H256</f>
        <v>0</v>
      </c>
      <c r="Q256" s="236">
        <v>6.9999999999999994E-05</v>
      </c>
      <c r="R256" s="236">
        <f>Q256*H256</f>
        <v>0.0034999999999999996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358</v>
      </c>
      <c r="AT256" s="238" t="s">
        <v>259</v>
      </c>
      <c r="AU256" s="238" t="s">
        <v>85</v>
      </c>
      <c r="AY256" s="18" t="s">
        <v>172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83</v>
      </c>
      <c r="BK256" s="239">
        <f>ROUND(I256*H256,2)</f>
        <v>0</v>
      </c>
      <c r="BL256" s="18" t="s">
        <v>265</v>
      </c>
      <c r="BM256" s="238" t="s">
        <v>1746</v>
      </c>
    </row>
    <row r="257" s="2" customFormat="1" ht="24.15" customHeight="1">
      <c r="A257" s="39"/>
      <c r="B257" s="40"/>
      <c r="C257" s="227" t="s">
        <v>876</v>
      </c>
      <c r="D257" s="227" t="s">
        <v>174</v>
      </c>
      <c r="E257" s="228" t="s">
        <v>1741</v>
      </c>
      <c r="F257" s="229" t="s">
        <v>1742</v>
      </c>
      <c r="G257" s="230" t="s">
        <v>291</v>
      </c>
      <c r="H257" s="231">
        <v>50</v>
      </c>
      <c r="I257" s="232"/>
      <c r="J257" s="233">
        <f>ROUND(I257*H257,2)</f>
        <v>0</v>
      </c>
      <c r="K257" s="229" t="s">
        <v>178</v>
      </c>
      <c r="L257" s="45"/>
      <c r="M257" s="234" t="s">
        <v>1</v>
      </c>
      <c r="N257" s="235" t="s">
        <v>41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265</v>
      </c>
      <c r="AT257" s="238" t="s">
        <v>174</v>
      </c>
      <c r="AU257" s="238" t="s">
        <v>85</v>
      </c>
      <c r="AY257" s="18" t="s">
        <v>172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83</v>
      </c>
      <c r="BK257" s="239">
        <f>ROUND(I257*H257,2)</f>
        <v>0</v>
      </c>
      <c r="BL257" s="18" t="s">
        <v>265</v>
      </c>
      <c r="BM257" s="238" t="s">
        <v>1747</v>
      </c>
    </row>
    <row r="258" s="2" customFormat="1" ht="14.4" customHeight="1">
      <c r="A258" s="39"/>
      <c r="B258" s="40"/>
      <c r="C258" s="284" t="s">
        <v>881</v>
      </c>
      <c r="D258" s="284" t="s">
        <v>259</v>
      </c>
      <c r="E258" s="285" t="s">
        <v>1748</v>
      </c>
      <c r="F258" s="286" t="s">
        <v>1749</v>
      </c>
      <c r="G258" s="287" t="s">
        <v>291</v>
      </c>
      <c r="H258" s="288">
        <v>50</v>
      </c>
      <c r="I258" s="289"/>
      <c r="J258" s="290">
        <f>ROUND(I258*H258,2)</f>
        <v>0</v>
      </c>
      <c r="K258" s="286" t="s">
        <v>178</v>
      </c>
      <c r="L258" s="291"/>
      <c r="M258" s="292" t="s">
        <v>1</v>
      </c>
      <c r="N258" s="293" t="s">
        <v>41</v>
      </c>
      <c r="O258" s="92"/>
      <c r="P258" s="236">
        <f>O258*H258</f>
        <v>0</v>
      </c>
      <c r="Q258" s="236">
        <v>0.00010000000000000001</v>
      </c>
      <c r="R258" s="236">
        <f>Q258*H258</f>
        <v>0.0050000000000000001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358</v>
      </c>
      <c r="AT258" s="238" t="s">
        <v>259</v>
      </c>
      <c r="AU258" s="238" t="s">
        <v>85</v>
      </c>
      <c r="AY258" s="18" t="s">
        <v>172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83</v>
      </c>
      <c r="BK258" s="239">
        <f>ROUND(I258*H258,2)</f>
        <v>0</v>
      </c>
      <c r="BL258" s="18" t="s">
        <v>265</v>
      </c>
      <c r="BM258" s="238" t="s">
        <v>1750</v>
      </c>
    </row>
    <row r="259" s="2" customFormat="1" ht="24.15" customHeight="1">
      <c r="A259" s="39"/>
      <c r="B259" s="40"/>
      <c r="C259" s="227" t="s">
        <v>886</v>
      </c>
      <c r="D259" s="227" t="s">
        <v>174</v>
      </c>
      <c r="E259" s="228" t="s">
        <v>1751</v>
      </c>
      <c r="F259" s="229" t="s">
        <v>1752</v>
      </c>
      <c r="G259" s="230" t="s">
        <v>291</v>
      </c>
      <c r="H259" s="231">
        <v>50</v>
      </c>
      <c r="I259" s="232"/>
      <c r="J259" s="233">
        <f>ROUND(I259*H259,2)</f>
        <v>0</v>
      </c>
      <c r="K259" s="229" t="s">
        <v>178</v>
      </c>
      <c r="L259" s="45"/>
      <c r="M259" s="234" t="s">
        <v>1</v>
      </c>
      <c r="N259" s="235" t="s">
        <v>41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106</v>
      </c>
      <c r="AT259" s="238" t="s">
        <v>174</v>
      </c>
      <c r="AU259" s="238" t="s">
        <v>85</v>
      </c>
      <c r="AY259" s="18" t="s">
        <v>172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83</v>
      </c>
      <c r="BK259" s="239">
        <f>ROUND(I259*H259,2)</f>
        <v>0</v>
      </c>
      <c r="BL259" s="18" t="s">
        <v>106</v>
      </c>
      <c r="BM259" s="238" t="s">
        <v>1753</v>
      </c>
    </row>
    <row r="260" s="2" customFormat="1" ht="14.4" customHeight="1">
      <c r="A260" s="39"/>
      <c r="B260" s="40"/>
      <c r="C260" s="284" t="s">
        <v>890</v>
      </c>
      <c r="D260" s="284" t="s">
        <v>259</v>
      </c>
      <c r="E260" s="285" t="s">
        <v>1754</v>
      </c>
      <c r="F260" s="286" t="s">
        <v>1755</v>
      </c>
      <c r="G260" s="287" t="s">
        <v>291</v>
      </c>
      <c r="H260" s="288">
        <v>50</v>
      </c>
      <c r="I260" s="289"/>
      <c r="J260" s="290">
        <f>ROUND(I260*H260,2)</f>
        <v>0</v>
      </c>
      <c r="K260" s="286" t="s">
        <v>178</v>
      </c>
      <c r="L260" s="291"/>
      <c r="M260" s="292" t="s">
        <v>1</v>
      </c>
      <c r="N260" s="293" t="s">
        <v>41</v>
      </c>
      <c r="O260" s="92"/>
      <c r="P260" s="236">
        <f>O260*H260</f>
        <v>0</v>
      </c>
      <c r="Q260" s="236">
        <v>0.00023000000000000001</v>
      </c>
      <c r="R260" s="236">
        <f>Q260*H260</f>
        <v>0.0115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216</v>
      </c>
      <c r="AT260" s="238" t="s">
        <v>259</v>
      </c>
      <c r="AU260" s="238" t="s">
        <v>85</v>
      </c>
      <c r="AY260" s="18" t="s">
        <v>172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83</v>
      </c>
      <c r="BK260" s="239">
        <f>ROUND(I260*H260,2)</f>
        <v>0</v>
      </c>
      <c r="BL260" s="18" t="s">
        <v>106</v>
      </c>
      <c r="BM260" s="238" t="s">
        <v>1756</v>
      </c>
    </row>
    <row r="261" s="12" customFormat="1" ht="22.8" customHeight="1">
      <c r="A261" s="12"/>
      <c r="B261" s="211"/>
      <c r="C261" s="212"/>
      <c r="D261" s="213" t="s">
        <v>75</v>
      </c>
      <c r="E261" s="225" t="s">
        <v>1757</v>
      </c>
      <c r="F261" s="225" t="s">
        <v>1758</v>
      </c>
      <c r="G261" s="212"/>
      <c r="H261" s="212"/>
      <c r="I261" s="215"/>
      <c r="J261" s="226">
        <f>BK261</f>
        <v>0</v>
      </c>
      <c r="K261" s="212"/>
      <c r="L261" s="217"/>
      <c r="M261" s="218"/>
      <c r="N261" s="219"/>
      <c r="O261" s="219"/>
      <c r="P261" s="220">
        <f>SUM(P262:P263)</f>
        <v>0</v>
      </c>
      <c r="Q261" s="219"/>
      <c r="R261" s="220">
        <f>SUM(R262:R263)</f>
        <v>0</v>
      </c>
      <c r="S261" s="219"/>
      <c r="T261" s="221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2" t="s">
        <v>101</v>
      </c>
      <c r="AT261" s="223" t="s">
        <v>75</v>
      </c>
      <c r="AU261" s="223" t="s">
        <v>83</v>
      </c>
      <c r="AY261" s="222" t="s">
        <v>172</v>
      </c>
      <c r="BK261" s="224">
        <f>SUM(BK262:BK263)</f>
        <v>0</v>
      </c>
    </row>
    <row r="262" s="2" customFormat="1" ht="24.15" customHeight="1">
      <c r="A262" s="39"/>
      <c r="B262" s="40"/>
      <c r="C262" s="227" t="s">
        <v>894</v>
      </c>
      <c r="D262" s="227" t="s">
        <v>174</v>
      </c>
      <c r="E262" s="228" t="s">
        <v>1759</v>
      </c>
      <c r="F262" s="229" t="s">
        <v>1760</v>
      </c>
      <c r="G262" s="230" t="s">
        <v>291</v>
      </c>
      <c r="H262" s="231">
        <v>40</v>
      </c>
      <c r="I262" s="232"/>
      <c r="J262" s="233">
        <f>ROUND(I262*H262,2)</f>
        <v>0</v>
      </c>
      <c r="K262" s="229" t="s">
        <v>178</v>
      </c>
      <c r="L262" s="45"/>
      <c r="M262" s="234" t="s">
        <v>1</v>
      </c>
      <c r="N262" s="235" t="s">
        <v>41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541</v>
      </c>
      <c r="AT262" s="238" t="s">
        <v>174</v>
      </c>
      <c r="AU262" s="238" t="s">
        <v>85</v>
      </c>
      <c r="AY262" s="18" t="s">
        <v>172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83</v>
      </c>
      <c r="BK262" s="239">
        <f>ROUND(I262*H262,2)</f>
        <v>0</v>
      </c>
      <c r="BL262" s="18" t="s">
        <v>541</v>
      </c>
      <c r="BM262" s="238" t="s">
        <v>1761</v>
      </c>
    </row>
    <row r="263" s="2" customFormat="1" ht="24.15" customHeight="1">
      <c r="A263" s="39"/>
      <c r="B263" s="40"/>
      <c r="C263" s="227" t="s">
        <v>898</v>
      </c>
      <c r="D263" s="227" t="s">
        <v>174</v>
      </c>
      <c r="E263" s="228" t="s">
        <v>1762</v>
      </c>
      <c r="F263" s="229" t="s">
        <v>1763</v>
      </c>
      <c r="G263" s="230" t="s">
        <v>291</v>
      </c>
      <c r="H263" s="231">
        <v>40</v>
      </c>
      <c r="I263" s="232"/>
      <c r="J263" s="233">
        <f>ROUND(I263*H263,2)</f>
        <v>0</v>
      </c>
      <c r="K263" s="229" t="s">
        <v>178</v>
      </c>
      <c r="L263" s="45"/>
      <c r="M263" s="234" t="s">
        <v>1</v>
      </c>
      <c r="N263" s="235" t="s">
        <v>41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541</v>
      </c>
      <c r="AT263" s="238" t="s">
        <v>174</v>
      </c>
      <c r="AU263" s="238" t="s">
        <v>85</v>
      </c>
      <c r="AY263" s="18" t="s">
        <v>172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83</v>
      </c>
      <c r="BK263" s="239">
        <f>ROUND(I263*H263,2)</f>
        <v>0</v>
      </c>
      <c r="BL263" s="18" t="s">
        <v>541</v>
      </c>
      <c r="BM263" s="238" t="s">
        <v>1764</v>
      </c>
    </row>
    <row r="264" s="12" customFormat="1" ht="25.92" customHeight="1">
      <c r="A264" s="12"/>
      <c r="B264" s="211"/>
      <c r="C264" s="212"/>
      <c r="D264" s="213" t="s">
        <v>75</v>
      </c>
      <c r="E264" s="214" t="s">
        <v>1765</v>
      </c>
      <c r="F264" s="214" t="s">
        <v>1766</v>
      </c>
      <c r="G264" s="212"/>
      <c r="H264" s="212"/>
      <c r="I264" s="215"/>
      <c r="J264" s="216">
        <f>BK264</f>
        <v>0</v>
      </c>
      <c r="K264" s="212"/>
      <c r="L264" s="217"/>
      <c r="M264" s="218"/>
      <c r="N264" s="219"/>
      <c r="O264" s="219"/>
      <c r="P264" s="220">
        <f>P265</f>
        <v>0</v>
      </c>
      <c r="Q264" s="219"/>
      <c r="R264" s="220">
        <f>R265</f>
        <v>0</v>
      </c>
      <c r="S264" s="219"/>
      <c r="T264" s="221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2" t="s">
        <v>106</v>
      </c>
      <c r="AT264" s="223" t="s">
        <v>75</v>
      </c>
      <c r="AU264" s="223" t="s">
        <v>76</v>
      </c>
      <c r="AY264" s="222" t="s">
        <v>172</v>
      </c>
      <c r="BK264" s="224">
        <f>BK265</f>
        <v>0</v>
      </c>
    </row>
    <row r="265" s="2" customFormat="1" ht="14.4" customHeight="1">
      <c r="A265" s="39"/>
      <c r="B265" s="40"/>
      <c r="C265" s="227" t="s">
        <v>902</v>
      </c>
      <c r="D265" s="227" t="s">
        <v>174</v>
      </c>
      <c r="E265" s="228" t="s">
        <v>1767</v>
      </c>
      <c r="F265" s="229" t="s">
        <v>1768</v>
      </c>
      <c r="G265" s="230" t="s">
        <v>884</v>
      </c>
      <c r="H265" s="231">
        <v>40</v>
      </c>
      <c r="I265" s="232"/>
      <c r="J265" s="233">
        <f>ROUND(I265*H265,2)</f>
        <v>0</v>
      </c>
      <c r="K265" s="229" t="s">
        <v>178</v>
      </c>
      <c r="L265" s="45"/>
      <c r="M265" s="234" t="s">
        <v>1</v>
      </c>
      <c r="N265" s="235" t="s">
        <v>41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1769</v>
      </c>
      <c r="AT265" s="238" t="s">
        <v>174</v>
      </c>
      <c r="AU265" s="238" t="s">
        <v>83</v>
      </c>
      <c r="AY265" s="18" t="s">
        <v>172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83</v>
      </c>
      <c r="BK265" s="239">
        <f>ROUND(I265*H265,2)</f>
        <v>0</v>
      </c>
      <c r="BL265" s="18" t="s">
        <v>1769</v>
      </c>
      <c r="BM265" s="238" t="s">
        <v>1770</v>
      </c>
    </row>
    <row r="266" s="12" customFormat="1" ht="25.92" customHeight="1">
      <c r="A266" s="12"/>
      <c r="B266" s="211"/>
      <c r="C266" s="212"/>
      <c r="D266" s="213" t="s">
        <v>75</v>
      </c>
      <c r="E266" s="214" t="s">
        <v>1771</v>
      </c>
      <c r="F266" s="214" t="s">
        <v>1772</v>
      </c>
      <c r="G266" s="212"/>
      <c r="H266" s="212"/>
      <c r="I266" s="215"/>
      <c r="J266" s="216">
        <f>BK266</f>
        <v>0</v>
      </c>
      <c r="K266" s="212"/>
      <c r="L266" s="217"/>
      <c r="M266" s="218"/>
      <c r="N266" s="219"/>
      <c r="O266" s="219"/>
      <c r="P266" s="220">
        <f>SUM(P267:P271)</f>
        <v>0</v>
      </c>
      <c r="Q266" s="219"/>
      <c r="R266" s="220">
        <f>SUM(R267:R271)</f>
        <v>0</v>
      </c>
      <c r="S266" s="219"/>
      <c r="T266" s="221">
        <f>SUM(T267:T271)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2" t="s">
        <v>106</v>
      </c>
      <c r="AT266" s="223" t="s">
        <v>75</v>
      </c>
      <c r="AU266" s="223" t="s">
        <v>76</v>
      </c>
      <c r="AY266" s="222" t="s">
        <v>172</v>
      </c>
      <c r="BK266" s="224">
        <f>SUM(BK267:BK271)</f>
        <v>0</v>
      </c>
    </row>
    <row r="267" s="2" customFormat="1" ht="24.15" customHeight="1">
      <c r="A267" s="39"/>
      <c r="B267" s="40"/>
      <c r="C267" s="227" t="s">
        <v>907</v>
      </c>
      <c r="D267" s="227" t="s">
        <v>174</v>
      </c>
      <c r="E267" s="228" t="s">
        <v>1773</v>
      </c>
      <c r="F267" s="229" t="s">
        <v>1774</v>
      </c>
      <c r="G267" s="230" t="s">
        <v>301</v>
      </c>
      <c r="H267" s="231">
        <v>1</v>
      </c>
      <c r="I267" s="232"/>
      <c r="J267" s="233">
        <f>ROUND(I267*H267,2)</f>
        <v>0</v>
      </c>
      <c r="K267" s="229" t="s">
        <v>178</v>
      </c>
      <c r="L267" s="45"/>
      <c r="M267" s="234" t="s">
        <v>1</v>
      </c>
      <c r="N267" s="235" t="s">
        <v>41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265</v>
      </c>
      <c r="AT267" s="238" t="s">
        <v>174</v>
      </c>
      <c r="AU267" s="238" t="s">
        <v>83</v>
      </c>
      <c r="AY267" s="18" t="s">
        <v>172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83</v>
      </c>
      <c r="BK267" s="239">
        <f>ROUND(I267*H267,2)</f>
        <v>0</v>
      </c>
      <c r="BL267" s="18" t="s">
        <v>265</v>
      </c>
      <c r="BM267" s="238" t="s">
        <v>1775</v>
      </c>
    </row>
    <row r="268" s="13" customFormat="1">
      <c r="A268" s="13"/>
      <c r="B268" s="240"/>
      <c r="C268" s="241"/>
      <c r="D268" s="242" t="s">
        <v>180</v>
      </c>
      <c r="E268" s="243" t="s">
        <v>1</v>
      </c>
      <c r="F268" s="244" t="s">
        <v>1776</v>
      </c>
      <c r="G268" s="241"/>
      <c r="H268" s="243" t="s">
        <v>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180</v>
      </c>
      <c r="AU268" s="250" t="s">
        <v>83</v>
      </c>
      <c r="AV268" s="13" t="s">
        <v>83</v>
      </c>
      <c r="AW268" s="13" t="s">
        <v>33</v>
      </c>
      <c r="AX268" s="13" t="s">
        <v>76</v>
      </c>
      <c r="AY268" s="250" t="s">
        <v>172</v>
      </c>
    </row>
    <row r="269" s="13" customFormat="1">
      <c r="A269" s="13"/>
      <c r="B269" s="240"/>
      <c r="C269" s="241"/>
      <c r="D269" s="242" t="s">
        <v>180</v>
      </c>
      <c r="E269" s="243" t="s">
        <v>1</v>
      </c>
      <c r="F269" s="244" t="s">
        <v>1777</v>
      </c>
      <c r="G269" s="241"/>
      <c r="H269" s="243" t="s">
        <v>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180</v>
      </c>
      <c r="AU269" s="250" t="s">
        <v>83</v>
      </c>
      <c r="AV269" s="13" t="s">
        <v>83</v>
      </c>
      <c r="AW269" s="13" t="s">
        <v>33</v>
      </c>
      <c r="AX269" s="13" t="s">
        <v>76</v>
      </c>
      <c r="AY269" s="250" t="s">
        <v>172</v>
      </c>
    </row>
    <row r="270" s="14" customFormat="1">
      <c r="A270" s="14"/>
      <c r="B270" s="251"/>
      <c r="C270" s="252"/>
      <c r="D270" s="242" t="s">
        <v>180</v>
      </c>
      <c r="E270" s="253" t="s">
        <v>1</v>
      </c>
      <c r="F270" s="254" t="s">
        <v>83</v>
      </c>
      <c r="G270" s="252"/>
      <c r="H270" s="255">
        <v>1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180</v>
      </c>
      <c r="AU270" s="261" t="s">
        <v>83</v>
      </c>
      <c r="AV270" s="14" t="s">
        <v>85</v>
      </c>
      <c r="AW270" s="14" t="s">
        <v>33</v>
      </c>
      <c r="AX270" s="14" t="s">
        <v>83</v>
      </c>
      <c r="AY270" s="261" t="s">
        <v>172</v>
      </c>
    </row>
    <row r="271" s="2" customFormat="1" ht="14.4" customHeight="1">
      <c r="A271" s="39"/>
      <c r="B271" s="40"/>
      <c r="C271" s="227" t="s">
        <v>911</v>
      </c>
      <c r="D271" s="227" t="s">
        <v>174</v>
      </c>
      <c r="E271" s="228" t="s">
        <v>1778</v>
      </c>
      <c r="F271" s="229" t="s">
        <v>1779</v>
      </c>
      <c r="G271" s="230" t="s">
        <v>177</v>
      </c>
      <c r="H271" s="231">
        <v>90</v>
      </c>
      <c r="I271" s="232"/>
      <c r="J271" s="233">
        <f>ROUND(I271*H271,2)</f>
        <v>0</v>
      </c>
      <c r="K271" s="229" t="s">
        <v>1780</v>
      </c>
      <c r="L271" s="45"/>
      <c r="M271" s="234" t="s">
        <v>1</v>
      </c>
      <c r="N271" s="235" t="s">
        <v>41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1769</v>
      </c>
      <c r="AT271" s="238" t="s">
        <v>174</v>
      </c>
      <c r="AU271" s="238" t="s">
        <v>83</v>
      </c>
      <c r="AY271" s="18" t="s">
        <v>172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83</v>
      </c>
      <c r="BK271" s="239">
        <f>ROUND(I271*H271,2)</f>
        <v>0</v>
      </c>
      <c r="BL271" s="18" t="s">
        <v>1769</v>
      </c>
      <c r="BM271" s="238" t="s">
        <v>1781</v>
      </c>
    </row>
    <row r="272" s="12" customFormat="1" ht="25.92" customHeight="1">
      <c r="A272" s="12"/>
      <c r="B272" s="211"/>
      <c r="C272" s="212"/>
      <c r="D272" s="213" t="s">
        <v>75</v>
      </c>
      <c r="E272" s="214" t="s">
        <v>119</v>
      </c>
      <c r="F272" s="214" t="s">
        <v>1782</v>
      </c>
      <c r="G272" s="212"/>
      <c r="H272" s="212"/>
      <c r="I272" s="215"/>
      <c r="J272" s="216">
        <f>BK272</f>
        <v>0</v>
      </c>
      <c r="K272" s="212"/>
      <c r="L272" s="217"/>
      <c r="M272" s="218"/>
      <c r="N272" s="219"/>
      <c r="O272" s="219"/>
      <c r="P272" s="220">
        <f>P273</f>
        <v>0</v>
      </c>
      <c r="Q272" s="219"/>
      <c r="R272" s="220">
        <f>R273</f>
        <v>0</v>
      </c>
      <c r="S272" s="219"/>
      <c r="T272" s="221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2" t="s">
        <v>111</v>
      </c>
      <c r="AT272" s="223" t="s">
        <v>75</v>
      </c>
      <c r="AU272" s="223" t="s">
        <v>76</v>
      </c>
      <c r="AY272" s="222" t="s">
        <v>172</v>
      </c>
      <c r="BK272" s="224">
        <f>BK273</f>
        <v>0</v>
      </c>
    </row>
    <row r="273" s="12" customFormat="1" ht="22.8" customHeight="1">
      <c r="A273" s="12"/>
      <c r="B273" s="211"/>
      <c r="C273" s="212"/>
      <c r="D273" s="213" t="s">
        <v>75</v>
      </c>
      <c r="E273" s="225" t="s">
        <v>1783</v>
      </c>
      <c r="F273" s="225" t="s">
        <v>1784</v>
      </c>
      <c r="G273" s="212"/>
      <c r="H273" s="212"/>
      <c r="I273" s="215"/>
      <c r="J273" s="226">
        <f>BK273</f>
        <v>0</v>
      </c>
      <c r="K273" s="212"/>
      <c r="L273" s="217"/>
      <c r="M273" s="218"/>
      <c r="N273" s="219"/>
      <c r="O273" s="219"/>
      <c r="P273" s="220">
        <f>SUM(P274:P276)</f>
        <v>0</v>
      </c>
      <c r="Q273" s="219"/>
      <c r="R273" s="220">
        <f>SUM(R274:R276)</f>
        <v>0</v>
      </c>
      <c r="S273" s="219"/>
      <c r="T273" s="221">
        <f>SUM(T274:T276)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2" t="s">
        <v>111</v>
      </c>
      <c r="AT273" s="223" t="s">
        <v>75</v>
      </c>
      <c r="AU273" s="223" t="s">
        <v>83</v>
      </c>
      <c r="AY273" s="222" t="s">
        <v>172</v>
      </c>
      <c r="BK273" s="224">
        <f>SUM(BK274:BK276)</f>
        <v>0</v>
      </c>
    </row>
    <row r="274" s="2" customFormat="1" ht="14.4" customHeight="1">
      <c r="A274" s="39"/>
      <c r="B274" s="40"/>
      <c r="C274" s="227" t="s">
        <v>919</v>
      </c>
      <c r="D274" s="227" t="s">
        <v>174</v>
      </c>
      <c r="E274" s="228" t="s">
        <v>1785</v>
      </c>
      <c r="F274" s="229" t="s">
        <v>1786</v>
      </c>
      <c r="G274" s="230" t="s">
        <v>1787</v>
      </c>
      <c r="H274" s="231">
        <v>1</v>
      </c>
      <c r="I274" s="232"/>
      <c r="J274" s="233">
        <f>ROUND(I274*H274,2)</f>
        <v>0</v>
      </c>
      <c r="K274" s="229" t="s">
        <v>178</v>
      </c>
      <c r="L274" s="45"/>
      <c r="M274" s="234" t="s">
        <v>1</v>
      </c>
      <c r="N274" s="235" t="s">
        <v>41</v>
      </c>
      <c r="O274" s="92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1788</v>
      </c>
      <c r="AT274" s="238" t="s">
        <v>174</v>
      </c>
      <c r="AU274" s="238" t="s">
        <v>85</v>
      </c>
      <c r="AY274" s="18" t="s">
        <v>172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83</v>
      </c>
      <c r="BK274" s="239">
        <f>ROUND(I274*H274,2)</f>
        <v>0</v>
      </c>
      <c r="BL274" s="18" t="s">
        <v>1788</v>
      </c>
      <c r="BM274" s="238" t="s">
        <v>1789</v>
      </c>
    </row>
    <row r="275" s="13" customFormat="1">
      <c r="A275" s="13"/>
      <c r="B275" s="240"/>
      <c r="C275" s="241"/>
      <c r="D275" s="242" t="s">
        <v>180</v>
      </c>
      <c r="E275" s="243" t="s">
        <v>1</v>
      </c>
      <c r="F275" s="244" t="s">
        <v>1790</v>
      </c>
      <c r="G275" s="241"/>
      <c r="H275" s="243" t="s">
        <v>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0" t="s">
        <v>180</v>
      </c>
      <c r="AU275" s="250" t="s">
        <v>85</v>
      </c>
      <c r="AV275" s="13" t="s">
        <v>83</v>
      </c>
      <c r="AW275" s="13" t="s">
        <v>33</v>
      </c>
      <c r="AX275" s="13" t="s">
        <v>76</v>
      </c>
      <c r="AY275" s="250" t="s">
        <v>172</v>
      </c>
    </row>
    <row r="276" s="14" customFormat="1">
      <c r="A276" s="14"/>
      <c r="B276" s="251"/>
      <c r="C276" s="252"/>
      <c r="D276" s="242" t="s">
        <v>180</v>
      </c>
      <c r="E276" s="253" t="s">
        <v>1</v>
      </c>
      <c r="F276" s="254" t="s">
        <v>83</v>
      </c>
      <c r="G276" s="252"/>
      <c r="H276" s="255">
        <v>1</v>
      </c>
      <c r="I276" s="256"/>
      <c r="J276" s="252"/>
      <c r="K276" s="252"/>
      <c r="L276" s="257"/>
      <c r="M276" s="300"/>
      <c r="N276" s="301"/>
      <c r="O276" s="301"/>
      <c r="P276" s="301"/>
      <c r="Q276" s="301"/>
      <c r="R276" s="301"/>
      <c r="S276" s="301"/>
      <c r="T276" s="30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1" t="s">
        <v>180</v>
      </c>
      <c r="AU276" s="261" t="s">
        <v>85</v>
      </c>
      <c r="AV276" s="14" t="s">
        <v>85</v>
      </c>
      <c r="AW276" s="14" t="s">
        <v>33</v>
      </c>
      <c r="AX276" s="14" t="s">
        <v>83</v>
      </c>
      <c r="AY276" s="261" t="s">
        <v>172</v>
      </c>
    </row>
    <row r="277" s="2" customFormat="1" ht="6.96" customHeight="1">
      <c r="A277" s="39"/>
      <c r="B277" s="67"/>
      <c r="C277" s="68"/>
      <c r="D277" s="68"/>
      <c r="E277" s="68"/>
      <c r="F277" s="68"/>
      <c r="G277" s="68"/>
      <c r="H277" s="68"/>
      <c r="I277" s="68"/>
      <c r="J277" s="68"/>
      <c r="K277" s="68"/>
      <c r="L277" s="45"/>
      <c r="M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</row>
  </sheetData>
  <sheetProtection sheet="1" autoFilter="0" formatColumns="0" formatRows="0" objects="1" scenarios="1" spinCount="100000" saltValue="f7r9ycgIFAbXT454YmoPI7uqkXb7QpjBe/G/zoX7zfMZ2Z5mLwx0IuUxwH/nZx50ShSRvEwlBEr9lDWpD2XltQ==" hashValue="UBV8QQsaZ1MmtJh2LtMCYQ3JpfPmMHt130TRTImpKhC3W+cWtR8dCKjEDMYF56wcQ09zcnABkCdOPobe5dkGqQ==" algorithmName="SHA-512" password="CC35"/>
  <autoFilter ref="C134:K2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Břeclav, elektrodílna - celková oprava budovy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1397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1791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22. 6. 2020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ROUND((SUM(BE125:BE146)),  2)</f>
        <v>0</v>
      </c>
      <c r="G35" s="39"/>
      <c r="H35" s="39"/>
      <c r="I35" s="165">
        <v>0.20999999999999999</v>
      </c>
      <c r="J35" s="164">
        <f>ROUND(((SUM(BE125:BE146))*I35),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ROUND((SUM(BF125:BF146)),  2)</f>
        <v>0</v>
      </c>
      <c r="G36" s="39"/>
      <c r="H36" s="39"/>
      <c r="I36" s="165">
        <v>0.14999999999999999</v>
      </c>
      <c r="J36" s="164">
        <f>ROUND(((SUM(BF125:BF146))*I36),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ROUND((SUM(BG125:BG146)),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ROUND((SUM(BH125:BH146)),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ROUND((SUM(BI125:BI146)),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Břeclav, elektrodílna - celková oprava budovy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1397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2-2 - SLABOPROUD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22. 6. 2020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1399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141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1400</v>
      </c>
      <c r="E101" s="197"/>
      <c r="F101" s="197"/>
      <c r="G101" s="197"/>
      <c r="H101" s="197"/>
      <c r="I101" s="197"/>
      <c r="J101" s="198">
        <f>J129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142</v>
      </c>
      <c r="E102" s="192"/>
      <c r="F102" s="192"/>
      <c r="G102" s="192"/>
      <c r="H102" s="192"/>
      <c r="I102" s="192"/>
      <c r="J102" s="193">
        <f>J134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1792</v>
      </c>
      <c r="E103" s="197"/>
      <c r="F103" s="197"/>
      <c r="G103" s="197"/>
      <c r="H103" s="197"/>
      <c r="I103" s="197"/>
      <c r="J103" s="198">
        <f>J135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Břeclav, elektrodílna - celková oprava budovy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124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1397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2-2 - SLABOPROUD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 xml:space="preserve"> </v>
      </c>
      <c r="G119" s="41"/>
      <c r="H119" s="41"/>
      <c r="I119" s="33" t="s">
        <v>22</v>
      </c>
      <c r="J119" s="80" t="str">
        <f>IF(J14="","",J14)</f>
        <v>22. 6. 2020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Správa železnic,státní organizace</v>
      </c>
      <c r="G121" s="41"/>
      <c r="H121" s="41"/>
      <c r="I121" s="33" t="s">
        <v>32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158</v>
      </c>
      <c r="D124" s="203" t="s">
        <v>61</v>
      </c>
      <c r="E124" s="203" t="s">
        <v>57</v>
      </c>
      <c r="F124" s="203" t="s">
        <v>58</v>
      </c>
      <c r="G124" s="203" t="s">
        <v>159</v>
      </c>
      <c r="H124" s="203" t="s">
        <v>160</v>
      </c>
      <c r="I124" s="203" t="s">
        <v>161</v>
      </c>
      <c r="J124" s="203" t="s">
        <v>130</v>
      </c>
      <c r="K124" s="204" t="s">
        <v>162</v>
      </c>
      <c r="L124" s="205"/>
      <c r="M124" s="101" t="s">
        <v>1</v>
      </c>
      <c r="N124" s="102" t="s">
        <v>40</v>
      </c>
      <c r="O124" s="102" t="s">
        <v>163</v>
      </c>
      <c r="P124" s="102" t="s">
        <v>164</v>
      </c>
      <c r="Q124" s="102" t="s">
        <v>165</v>
      </c>
      <c r="R124" s="102" t="s">
        <v>166</v>
      </c>
      <c r="S124" s="102" t="s">
        <v>167</v>
      </c>
      <c r="T124" s="103" t="s">
        <v>168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169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P126+P134</f>
        <v>0</v>
      </c>
      <c r="Q125" s="105"/>
      <c r="R125" s="208">
        <f>R126+R134</f>
        <v>0.077359999999999998</v>
      </c>
      <c r="S125" s="105"/>
      <c r="T125" s="209">
        <f>T126+T134</f>
        <v>1.1000000000000001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132</v>
      </c>
      <c r="BK125" s="210">
        <f>BK126+BK134</f>
        <v>0</v>
      </c>
    </row>
    <row r="126" s="12" customFormat="1" ht="25.92" customHeight="1">
      <c r="A126" s="12"/>
      <c r="B126" s="211"/>
      <c r="C126" s="212"/>
      <c r="D126" s="213" t="s">
        <v>75</v>
      </c>
      <c r="E126" s="214" t="s">
        <v>170</v>
      </c>
      <c r="F126" s="214" t="s">
        <v>170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P127+P129</f>
        <v>0</v>
      </c>
      <c r="Q126" s="219"/>
      <c r="R126" s="220">
        <f>R127+R129</f>
        <v>0</v>
      </c>
      <c r="S126" s="219"/>
      <c r="T126" s="221">
        <f>T127+T129</f>
        <v>1.1000000000000001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83</v>
      </c>
      <c r="AT126" s="223" t="s">
        <v>75</v>
      </c>
      <c r="AU126" s="223" t="s">
        <v>76</v>
      </c>
      <c r="AY126" s="222" t="s">
        <v>172</v>
      </c>
      <c r="BK126" s="224">
        <f>BK127+BK129</f>
        <v>0</v>
      </c>
    </row>
    <row r="127" s="12" customFormat="1" ht="22.8" customHeight="1">
      <c r="A127" s="12"/>
      <c r="B127" s="211"/>
      <c r="C127" s="212"/>
      <c r="D127" s="213" t="s">
        <v>75</v>
      </c>
      <c r="E127" s="225" t="s">
        <v>220</v>
      </c>
      <c r="F127" s="225" t="s">
        <v>598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P128</f>
        <v>0</v>
      </c>
      <c r="Q127" s="219"/>
      <c r="R127" s="220">
        <f>R128</f>
        <v>0</v>
      </c>
      <c r="S127" s="219"/>
      <c r="T127" s="221">
        <f>T128</f>
        <v>1.1000000000000001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83</v>
      </c>
      <c r="AT127" s="223" t="s">
        <v>75</v>
      </c>
      <c r="AU127" s="223" t="s">
        <v>83</v>
      </c>
      <c r="AY127" s="222" t="s">
        <v>172</v>
      </c>
      <c r="BK127" s="224">
        <f>BK128</f>
        <v>0</v>
      </c>
    </row>
    <row r="128" s="2" customFormat="1" ht="24.15" customHeight="1">
      <c r="A128" s="39"/>
      <c r="B128" s="40"/>
      <c r="C128" s="227" t="s">
        <v>83</v>
      </c>
      <c r="D128" s="227" t="s">
        <v>174</v>
      </c>
      <c r="E128" s="228" t="s">
        <v>1412</v>
      </c>
      <c r="F128" s="229" t="s">
        <v>1413</v>
      </c>
      <c r="G128" s="230" t="s">
        <v>291</v>
      </c>
      <c r="H128" s="231">
        <v>1100</v>
      </c>
      <c r="I128" s="232"/>
      <c r="J128" s="233">
        <f>ROUND(I128*H128,2)</f>
        <v>0</v>
      </c>
      <c r="K128" s="229" t="s">
        <v>178</v>
      </c>
      <c r="L128" s="45"/>
      <c r="M128" s="234" t="s">
        <v>1</v>
      </c>
      <c r="N128" s="235" t="s">
        <v>41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0.001</v>
      </c>
      <c r="T128" s="237">
        <f>S128*H128</f>
        <v>1.1000000000000001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106</v>
      </c>
      <c r="AT128" s="238" t="s">
        <v>174</v>
      </c>
      <c r="AU128" s="238" t="s">
        <v>85</v>
      </c>
      <c r="AY128" s="18" t="s">
        <v>172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83</v>
      </c>
      <c r="BK128" s="239">
        <f>ROUND(I128*H128,2)</f>
        <v>0</v>
      </c>
      <c r="BL128" s="18" t="s">
        <v>106</v>
      </c>
      <c r="BM128" s="238" t="s">
        <v>1793</v>
      </c>
    </row>
    <row r="129" s="12" customFormat="1" ht="22.8" customHeight="1">
      <c r="A129" s="12"/>
      <c r="B129" s="211"/>
      <c r="C129" s="212"/>
      <c r="D129" s="213" t="s">
        <v>75</v>
      </c>
      <c r="E129" s="225" t="s">
        <v>1421</v>
      </c>
      <c r="F129" s="225" t="s">
        <v>1422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SUM(P130:P133)</f>
        <v>0</v>
      </c>
      <c r="Q129" s="219"/>
      <c r="R129" s="220">
        <f>SUM(R130:R133)</f>
        <v>0</v>
      </c>
      <c r="S129" s="219"/>
      <c r="T129" s="221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83</v>
      </c>
      <c r="AT129" s="223" t="s">
        <v>75</v>
      </c>
      <c r="AU129" s="223" t="s">
        <v>83</v>
      </c>
      <c r="AY129" s="222" t="s">
        <v>172</v>
      </c>
      <c r="BK129" s="224">
        <f>SUM(BK130:BK133)</f>
        <v>0</v>
      </c>
    </row>
    <row r="130" s="2" customFormat="1" ht="24.15" customHeight="1">
      <c r="A130" s="39"/>
      <c r="B130" s="40"/>
      <c r="C130" s="227" t="s">
        <v>85</v>
      </c>
      <c r="D130" s="227" t="s">
        <v>174</v>
      </c>
      <c r="E130" s="228" t="s">
        <v>1423</v>
      </c>
      <c r="F130" s="229" t="s">
        <v>1424</v>
      </c>
      <c r="G130" s="230" t="s">
        <v>229</v>
      </c>
      <c r="H130" s="231">
        <v>1.1000000000000001</v>
      </c>
      <c r="I130" s="232"/>
      <c r="J130" s="233">
        <f>ROUND(I130*H130,2)</f>
        <v>0</v>
      </c>
      <c r="K130" s="229" t="s">
        <v>178</v>
      </c>
      <c r="L130" s="45"/>
      <c r="M130" s="234" t="s">
        <v>1</v>
      </c>
      <c r="N130" s="235" t="s">
        <v>41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106</v>
      </c>
      <c r="AT130" s="238" t="s">
        <v>174</v>
      </c>
      <c r="AU130" s="238" t="s">
        <v>85</v>
      </c>
      <c r="AY130" s="18" t="s">
        <v>172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83</v>
      </c>
      <c r="BK130" s="239">
        <f>ROUND(I130*H130,2)</f>
        <v>0</v>
      </c>
      <c r="BL130" s="18" t="s">
        <v>106</v>
      </c>
      <c r="BM130" s="238" t="s">
        <v>1794</v>
      </c>
    </row>
    <row r="131" s="2" customFormat="1" ht="24.15" customHeight="1">
      <c r="A131" s="39"/>
      <c r="B131" s="40"/>
      <c r="C131" s="227" t="s">
        <v>101</v>
      </c>
      <c r="D131" s="227" t="s">
        <v>174</v>
      </c>
      <c r="E131" s="228" t="s">
        <v>899</v>
      </c>
      <c r="F131" s="229" t="s">
        <v>1426</v>
      </c>
      <c r="G131" s="230" t="s">
        <v>229</v>
      </c>
      <c r="H131" s="231">
        <v>1.1000000000000001</v>
      </c>
      <c r="I131" s="232"/>
      <c r="J131" s="233">
        <f>ROUND(I131*H131,2)</f>
        <v>0</v>
      </c>
      <c r="K131" s="229" t="s">
        <v>178</v>
      </c>
      <c r="L131" s="45"/>
      <c r="M131" s="234" t="s">
        <v>1</v>
      </c>
      <c r="N131" s="235" t="s">
        <v>41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106</v>
      </c>
      <c r="AT131" s="238" t="s">
        <v>174</v>
      </c>
      <c r="AU131" s="238" t="s">
        <v>85</v>
      </c>
      <c r="AY131" s="18" t="s">
        <v>172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83</v>
      </c>
      <c r="BK131" s="239">
        <f>ROUND(I131*H131,2)</f>
        <v>0</v>
      </c>
      <c r="BL131" s="18" t="s">
        <v>106</v>
      </c>
      <c r="BM131" s="238" t="s">
        <v>1795</v>
      </c>
    </row>
    <row r="132" s="2" customFormat="1" ht="24.15" customHeight="1">
      <c r="A132" s="39"/>
      <c r="B132" s="40"/>
      <c r="C132" s="227" t="s">
        <v>106</v>
      </c>
      <c r="D132" s="227" t="s">
        <v>174</v>
      </c>
      <c r="E132" s="228" t="s">
        <v>903</v>
      </c>
      <c r="F132" s="229" t="s">
        <v>1428</v>
      </c>
      <c r="G132" s="230" t="s">
        <v>229</v>
      </c>
      <c r="H132" s="231">
        <v>1.1000000000000001</v>
      </c>
      <c r="I132" s="232"/>
      <c r="J132" s="233">
        <f>ROUND(I132*H132,2)</f>
        <v>0</v>
      </c>
      <c r="K132" s="229" t="s">
        <v>178</v>
      </c>
      <c r="L132" s="45"/>
      <c r="M132" s="234" t="s">
        <v>1</v>
      </c>
      <c r="N132" s="235" t="s">
        <v>41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106</v>
      </c>
      <c r="AT132" s="238" t="s">
        <v>174</v>
      </c>
      <c r="AU132" s="238" t="s">
        <v>85</v>
      </c>
      <c r="AY132" s="18" t="s">
        <v>172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83</v>
      </c>
      <c r="BK132" s="239">
        <f>ROUND(I132*H132,2)</f>
        <v>0</v>
      </c>
      <c r="BL132" s="18" t="s">
        <v>106</v>
      </c>
      <c r="BM132" s="238" t="s">
        <v>1796</v>
      </c>
    </row>
    <row r="133" s="2" customFormat="1" ht="24.15" customHeight="1">
      <c r="A133" s="39"/>
      <c r="B133" s="40"/>
      <c r="C133" s="227" t="s">
        <v>111</v>
      </c>
      <c r="D133" s="227" t="s">
        <v>174</v>
      </c>
      <c r="E133" s="228" t="s">
        <v>1430</v>
      </c>
      <c r="F133" s="229" t="s">
        <v>1431</v>
      </c>
      <c r="G133" s="230" t="s">
        <v>229</v>
      </c>
      <c r="H133" s="231">
        <v>1.1000000000000001</v>
      </c>
      <c r="I133" s="232"/>
      <c r="J133" s="233">
        <f>ROUND(I133*H133,2)</f>
        <v>0</v>
      </c>
      <c r="K133" s="229" t="s">
        <v>1432</v>
      </c>
      <c r="L133" s="45"/>
      <c r="M133" s="234" t="s">
        <v>1</v>
      </c>
      <c r="N133" s="235" t="s">
        <v>41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106</v>
      </c>
      <c r="AT133" s="238" t="s">
        <v>174</v>
      </c>
      <c r="AU133" s="238" t="s">
        <v>85</v>
      </c>
      <c r="AY133" s="18" t="s">
        <v>172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83</v>
      </c>
      <c r="BK133" s="239">
        <f>ROUND(I133*H133,2)</f>
        <v>0</v>
      </c>
      <c r="BL133" s="18" t="s">
        <v>106</v>
      </c>
      <c r="BM133" s="238" t="s">
        <v>1797</v>
      </c>
    </row>
    <row r="134" s="12" customFormat="1" ht="25.92" customHeight="1">
      <c r="A134" s="12"/>
      <c r="B134" s="211"/>
      <c r="C134" s="212"/>
      <c r="D134" s="213" t="s">
        <v>75</v>
      </c>
      <c r="E134" s="214" t="s">
        <v>915</v>
      </c>
      <c r="F134" s="214" t="s">
        <v>916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P135</f>
        <v>0</v>
      </c>
      <c r="Q134" s="219"/>
      <c r="R134" s="220">
        <f>R135</f>
        <v>0.077359999999999998</v>
      </c>
      <c r="S134" s="219"/>
      <c r="T134" s="221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85</v>
      </c>
      <c r="AT134" s="223" t="s">
        <v>75</v>
      </c>
      <c r="AU134" s="223" t="s">
        <v>76</v>
      </c>
      <c r="AY134" s="222" t="s">
        <v>172</v>
      </c>
      <c r="BK134" s="224">
        <f>BK135</f>
        <v>0</v>
      </c>
    </row>
    <row r="135" s="12" customFormat="1" ht="22.8" customHeight="1">
      <c r="A135" s="12"/>
      <c r="B135" s="211"/>
      <c r="C135" s="212"/>
      <c r="D135" s="213" t="s">
        <v>75</v>
      </c>
      <c r="E135" s="225" t="s">
        <v>1798</v>
      </c>
      <c r="F135" s="225" t="s">
        <v>1799</v>
      </c>
      <c r="G135" s="212"/>
      <c r="H135" s="212"/>
      <c r="I135" s="215"/>
      <c r="J135" s="226">
        <f>BK135</f>
        <v>0</v>
      </c>
      <c r="K135" s="212"/>
      <c r="L135" s="217"/>
      <c r="M135" s="218"/>
      <c r="N135" s="219"/>
      <c r="O135" s="219"/>
      <c r="P135" s="220">
        <f>SUM(P136:P146)</f>
        <v>0</v>
      </c>
      <c r="Q135" s="219"/>
      <c r="R135" s="220">
        <f>SUM(R136:R146)</f>
        <v>0.077359999999999998</v>
      </c>
      <c r="S135" s="219"/>
      <c r="T135" s="221">
        <f>SUM(T136:T146)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85</v>
      </c>
      <c r="AT135" s="223" t="s">
        <v>75</v>
      </c>
      <c r="AU135" s="223" t="s">
        <v>83</v>
      </c>
      <c r="AY135" s="222" t="s">
        <v>172</v>
      </c>
      <c r="BK135" s="224">
        <f>SUM(BK136:BK146)</f>
        <v>0</v>
      </c>
    </row>
    <row r="136" s="2" customFormat="1" ht="24.15" customHeight="1">
      <c r="A136" s="39"/>
      <c r="B136" s="40"/>
      <c r="C136" s="227" t="s">
        <v>116</v>
      </c>
      <c r="D136" s="227" t="s">
        <v>174</v>
      </c>
      <c r="E136" s="228" t="s">
        <v>1741</v>
      </c>
      <c r="F136" s="229" t="s">
        <v>1742</v>
      </c>
      <c r="G136" s="230" t="s">
        <v>291</v>
      </c>
      <c r="H136" s="231">
        <v>1100</v>
      </c>
      <c r="I136" s="232"/>
      <c r="J136" s="233">
        <f>ROUND(I136*H136,2)</f>
        <v>0</v>
      </c>
      <c r="K136" s="229" t="s">
        <v>178</v>
      </c>
      <c r="L136" s="45"/>
      <c r="M136" s="234" t="s">
        <v>1</v>
      </c>
      <c r="N136" s="235" t="s">
        <v>41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265</v>
      </c>
      <c r="AT136" s="238" t="s">
        <v>174</v>
      </c>
      <c r="AU136" s="238" t="s">
        <v>85</v>
      </c>
      <c r="AY136" s="18" t="s">
        <v>172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83</v>
      </c>
      <c r="BK136" s="239">
        <f>ROUND(I136*H136,2)</f>
        <v>0</v>
      </c>
      <c r="BL136" s="18" t="s">
        <v>265</v>
      </c>
      <c r="BM136" s="238" t="s">
        <v>1800</v>
      </c>
    </row>
    <row r="137" s="2" customFormat="1" ht="14.4" customHeight="1">
      <c r="A137" s="39"/>
      <c r="B137" s="40"/>
      <c r="C137" s="284" t="s">
        <v>121</v>
      </c>
      <c r="D137" s="284" t="s">
        <v>259</v>
      </c>
      <c r="E137" s="285" t="s">
        <v>1744</v>
      </c>
      <c r="F137" s="286" t="s">
        <v>1745</v>
      </c>
      <c r="G137" s="287" t="s">
        <v>291</v>
      </c>
      <c r="H137" s="288">
        <v>1100</v>
      </c>
      <c r="I137" s="289"/>
      <c r="J137" s="290">
        <f>ROUND(I137*H137,2)</f>
        <v>0</v>
      </c>
      <c r="K137" s="286" t="s">
        <v>178</v>
      </c>
      <c r="L137" s="291"/>
      <c r="M137" s="292" t="s">
        <v>1</v>
      </c>
      <c r="N137" s="293" t="s">
        <v>41</v>
      </c>
      <c r="O137" s="92"/>
      <c r="P137" s="236">
        <f>O137*H137</f>
        <v>0</v>
      </c>
      <c r="Q137" s="236">
        <v>6.9999999999999994E-05</v>
      </c>
      <c r="R137" s="236">
        <f>Q137*H137</f>
        <v>0.076999999999999999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358</v>
      </c>
      <c r="AT137" s="238" t="s">
        <v>259</v>
      </c>
      <c r="AU137" s="238" t="s">
        <v>85</v>
      </c>
      <c r="AY137" s="18" t="s">
        <v>172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83</v>
      </c>
      <c r="BK137" s="239">
        <f>ROUND(I137*H137,2)</f>
        <v>0</v>
      </c>
      <c r="BL137" s="18" t="s">
        <v>265</v>
      </c>
      <c r="BM137" s="238" t="s">
        <v>1801</v>
      </c>
    </row>
    <row r="138" s="2" customFormat="1" ht="14.4" customHeight="1">
      <c r="A138" s="39"/>
      <c r="B138" s="40"/>
      <c r="C138" s="227" t="s">
        <v>216</v>
      </c>
      <c r="D138" s="227" t="s">
        <v>174</v>
      </c>
      <c r="E138" s="228" t="s">
        <v>1578</v>
      </c>
      <c r="F138" s="229" t="s">
        <v>1579</v>
      </c>
      <c r="G138" s="230" t="s">
        <v>301</v>
      </c>
      <c r="H138" s="231">
        <v>12</v>
      </c>
      <c r="I138" s="232"/>
      <c r="J138" s="233">
        <f>ROUND(I138*H138,2)</f>
        <v>0</v>
      </c>
      <c r="K138" s="229" t="s">
        <v>178</v>
      </c>
      <c r="L138" s="45"/>
      <c r="M138" s="234" t="s">
        <v>1</v>
      </c>
      <c r="N138" s="235" t="s">
        <v>41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265</v>
      </c>
      <c r="AT138" s="238" t="s">
        <v>174</v>
      </c>
      <c r="AU138" s="238" t="s">
        <v>85</v>
      </c>
      <c r="AY138" s="18" t="s">
        <v>172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83</v>
      </c>
      <c r="BK138" s="239">
        <f>ROUND(I138*H138,2)</f>
        <v>0</v>
      </c>
      <c r="BL138" s="18" t="s">
        <v>265</v>
      </c>
      <c r="BM138" s="238" t="s">
        <v>1802</v>
      </c>
    </row>
    <row r="139" s="2" customFormat="1" ht="14.4" customHeight="1">
      <c r="A139" s="39"/>
      <c r="B139" s="40"/>
      <c r="C139" s="284" t="s">
        <v>220</v>
      </c>
      <c r="D139" s="284" t="s">
        <v>259</v>
      </c>
      <c r="E139" s="285" t="s">
        <v>1581</v>
      </c>
      <c r="F139" s="286" t="s">
        <v>1582</v>
      </c>
      <c r="G139" s="287" t="s">
        <v>301</v>
      </c>
      <c r="H139" s="288">
        <v>12</v>
      </c>
      <c r="I139" s="289"/>
      <c r="J139" s="290">
        <f>ROUND(I139*H139,2)</f>
        <v>0</v>
      </c>
      <c r="K139" s="286" t="s">
        <v>178</v>
      </c>
      <c r="L139" s="291"/>
      <c r="M139" s="292" t="s">
        <v>1</v>
      </c>
      <c r="N139" s="293" t="s">
        <v>41</v>
      </c>
      <c r="O139" s="92"/>
      <c r="P139" s="236">
        <f>O139*H139</f>
        <v>0</v>
      </c>
      <c r="Q139" s="236">
        <v>3.0000000000000001E-05</v>
      </c>
      <c r="R139" s="236">
        <f>Q139*H139</f>
        <v>0.00036000000000000002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358</v>
      </c>
      <c r="AT139" s="238" t="s">
        <v>259</v>
      </c>
      <c r="AU139" s="238" t="s">
        <v>85</v>
      </c>
      <c r="AY139" s="18" t="s">
        <v>172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83</v>
      </c>
      <c r="BK139" s="239">
        <f>ROUND(I139*H139,2)</f>
        <v>0</v>
      </c>
      <c r="BL139" s="18" t="s">
        <v>265</v>
      </c>
      <c r="BM139" s="238" t="s">
        <v>1803</v>
      </c>
    </row>
    <row r="140" s="2" customFormat="1" ht="14.4" customHeight="1">
      <c r="A140" s="39"/>
      <c r="B140" s="40"/>
      <c r="C140" s="227" t="s">
        <v>226</v>
      </c>
      <c r="D140" s="227" t="s">
        <v>174</v>
      </c>
      <c r="E140" s="228" t="s">
        <v>1804</v>
      </c>
      <c r="F140" s="229" t="s">
        <v>1805</v>
      </c>
      <c r="G140" s="230" t="s">
        <v>291</v>
      </c>
      <c r="H140" s="231">
        <v>1300</v>
      </c>
      <c r="I140" s="232"/>
      <c r="J140" s="233">
        <f>ROUND(I140*H140,2)</f>
        <v>0</v>
      </c>
      <c r="K140" s="229" t="s">
        <v>178</v>
      </c>
      <c r="L140" s="45"/>
      <c r="M140" s="234" t="s">
        <v>1</v>
      </c>
      <c r="N140" s="235" t="s">
        <v>41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265</v>
      </c>
      <c r="AT140" s="238" t="s">
        <v>174</v>
      </c>
      <c r="AU140" s="238" t="s">
        <v>85</v>
      </c>
      <c r="AY140" s="18" t="s">
        <v>172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83</v>
      </c>
      <c r="BK140" s="239">
        <f>ROUND(I140*H140,2)</f>
        <v>0</v>
      </c>
      <c r="BL140" s="18" t="s">
        <v>265</v>
      </c>
      <c r="BM140" s="238" t="s">
        <v>1806</v>
      </c>
    </row>
    <row r="141" s="2" customFormat="1" ht="14.4" customHeight="1">
      <c r="A141" s="39"/>
      <c r="B141" s="40"/>
      <c r="C141" s="284" t="s">
        <v>233</v>
      </c>
      <c r="D141" s="284" t="s">
        <v>259</v>
      </c>
      <c r="E141" s="285" t="s">
        <v>1807</v>
      </c>
      <c r="F141" s="286" t="s">
        <v>1808</v>
      </c>
      <c r="G141" s="287" t="s">
        <v>291</v>
      </c>
      <c r="H141" s="288">
        <v>1300</v>
      </c>
      <c r="I141" s="289"/>
      <c r="J141" s="290">
        <f>ROUND(I141*H141,2)</f>
        <v>0</v>
      </c>
      <c r="K141" s="286" t="s">
        <v>1</v>
      </c>
      <c r="L141" s="291"/>
      <c r="M141" s="292" t="s">
        <v>1</v>
      </c>
      <c r="N141" s="293" t="s">
        <v>41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358</v>
      </c>
      <c r="AT141" s="238" t="s">
        <v>259</v>
      </c>
      <c r="AU141" s="238" t="s">
        <v>85</v>
      </c>
      <c r="AY141" s="18" t="s">
        <v>172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83</v>
      </c>
      <c r="BK141" s="239">
        <f>ROUND(I141*H141,2)</f>
        <v>0</v>
      </c>
      <c r="BL141" s="18" t="s">
        <v>265</v>
      </c>
      <c r="BM141" s="238" t="s">
        <v>1809</v>
      </c>
    </row>
    <row r="142" s="2" customFormat="1" ht="14.4" customHeight="1">
      <c r="A142" s="39"/>
      <c r="B142" s="40"/>
      <c r="C142" s="227" t="s">
        <v>238</v>
      </c>
      <c r="D142" s="227" t="s">
        <v>174</v>
      </c>
      <c r="E142" s="228" t="s">
        <v>1810</v>
      </c>
      <c r="F142" s="229" t="s">
        <v>1811</v>
      </c>
      <c r="G142" s="230" t="s">
        <v>301</v>
      </c>
      <c r="H142" s="231">
        <v>15</v>
      </c>
      <c r="I142" s="232"/>
      <c r="J142" s="233">
        <f>ROUND(I142*H142,2)</f>
        <v>0</v>
      </c>
      <c r="K142" s="229" t="s">
        <v>178</v>
      </c>
      <c r="L142" s="45"/>
      <c r="M142" s="234" t="s">
        <v>1</v>
      </c>
      <c r="N142" s="235" t="s">
        <v>41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265</v>
      </c>
      <c r="AT142" s="238" t="s">
        <v>174</v>
      </c>
      <c r="AU142" s="238" t="s">
        <v>85</v>
      </c>
      <c r="AY142" s="18" t="s">
        <v>172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83</v>
      </c>
      <c r="BK142" s="239">
        <f>ROUND(I142*H142,2)</f>
        <v>0</v>
      </c>
      <c r="BL142" s="18" t="s">
        <v>265</v>
      </c>
      <c r="BM142" s="238" t="s">
        <v>1812</v>
      </c>
    </row>
    <row r="143" s="2" customFormat="1" ht="14.4" customHeight="1">
      <c r="A143" s="39"/>
      <c r="B143" s="40"/>
      <c r="C143" s="284" t="s">
        <v>244</v>
      </c>
      <c r="D143" s="284" t="s">
        <v>259</v>
      </c>
      <c r="E143" s="285" t="s">
        <v>1647</v>
      </c>
      <c r="F143" s="286" t="s">
        <v>1813</v>
      </c>
      <c r="G143" s="287" t="s">
        <v>1049</v>
      </c>
      <c r="H143" s="288">
        <v>15</v>
      </c>
      <c r="I143" s="289"/>
      <c r="J143" s="290">
        <f>ROUND(I143*H143,2)</f>
        <v>0</v>
      </c>
      <c r="K143" s="286" t="s">
        <v>1</v>
      </c>
      <c r="L143" s="291"/>
      <c r="M143" s="292" t="s">
        <v>1</v>
      </c>
      <c r="N143" s="293" t="s">
        <v>41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358</v>
      </c>
      <c r="AT143" s="238" t="s">
        <v>259</v>
      </c>
      <c r="AU143" s="238" t="s">
        <v>85</v>
      </c>
      <c r="AY143" s="18" t="s">
        <v>172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83</v>
      </c>
      <c r="BK143" s="239">
        <f>ROUND(I143*H143,2)</f>
        <v>0</v>
      </c>
      <c r="BL143" s="18" t="s">
        <v>265</v>
      </c>
      <c r="BM143" s="238" t="s">
        <v>1814</v>
      </c>
    </row>
    <row r="144" s="2" customFormat="1" ht="24.15" customHeight="1">
      <c r="A144" s="39"/>
      <c r="B144" s="40"/>
      <c r="C144" s="227" t="s">
        <v>254</v>
      </c>
      <c r="D144" s="227" t="s">
        <v>174</v>
      </c>
      <c r="E144" s="228" t="s">
        <v>1815</v>
      </c>
      <c r="F144" s="229" t="s">
        <v>1816</v>
      </c>
      <c r="G144" s="230" t="s">
        <v>1693</v>
      </c>
      <c r="H144" s="231">
        <v>1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41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265</v>
      </c>
      <c r="AT144" s="238" t="s">
        <v>174</v>
      </c>
      <c r="AU144" s="238" t="s">
        <v>85</v>
      </c>
      <c r="AY144" s="18" t="s">
        <v>172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83</v>
      </c>
      <c r="BK144" s="239">
        <f>ROUND(I144*H144,2)</f>
        <v>0</v>
      </c>
      <c r="BL144" s="18" t="s">
        <v>265</v>
      </c>
      <c r="BM144" s="238" t="s">
        <v>1817</v>
      </c>
    </row>
    <row r="145" s="2" customFormat="1" ht="14.4" customHeight="1">
      <c r="A145" s="39"/>
      <c r="B145" s="40"/>
      <c r="C145" s="227" t="s">
        <v>8</v>
      </c>
      <c r="D145" s="227" t="s">
        <v>174</v>
      </c>
      <c r="E145" s="228" t="s">
        <v>1818</v>
      </c>
      <c r="F145" s="229" t="s">
        <v>1819</v>
      </c>
      <c r="G145" s="230" t="s">
        <v>1693</v>
      </c>
      <c r="H145" s="231">
        <v>1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41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265</v>
      </c>
      <c r="AT145" s="238" t="s">
        <v>174</v>
      </c>
      <c r="AU145" s="238" t="s">
        <v>85</v>
      </c>
      <c r="AY145" s="18" t="s">
        <v>172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83</v>
      </c>
      <c r="BK145" s="239">
        <f>ROUND(I145*H145,2)</f>
        <v>0</v>
      </c>
      <c r="BL145" s="18" t="s">
        <v>265</v>
      </c>
      <c r="BM145" s="238" t="s">
        <v>1820</v>
      </c>
    </row>
    <row r="146" s="2" customFormat="1" ht="14.4" customHeight="1">
      <c r="A146" s="39"/>
      <c r="B146" s="40"/>
      <c r="C146" s="227" t="s">
        <v>265</v>
      </c>
      <c r="D146" s="227" t="s">
        <v>174</v>
      </c>
      <c r="E146" s="228" t="s">
        <v>1821</v>
      </c>
      <c r="F146" s="229" t="s">
        <v>1822</v>
      </c>
      <c r="G146" s="230" t="s">
        <v>1693</v>
      </c>
      <c r="H146" s="231">
        <v>1</v>
      </c>
      <c r="I146" s="232"/>
      <c r="J146" s="233">
        <f>ROUND(I146*H146,2)</f>
        <v>0</v>
      </c>
      <c r="K146" s="229" t="s">
        <v>1</v>
      </c>
      <c r="L146" s="45"/>
      <c r="M146" s="295" t="s">
        <v>1</v>
      </c>
      <c r="N146" s="296" t="s">
        <v>41</v>
      </c>
      <c r="O146" s="297"/>
      <c r="P146" s="298">
        <f>O146*H146</f>
        <v>0</v>
      </c>
      <c r="Q146" s="298">
        <v>0</v>
      </c>
      <c r="R146" s="298">
        <f>Q146*H146</f>
        <v>0</v>
      </c>
      <c r="S146" s="298">
        <v>0</v>
      </c>
      <c r="T146" s="29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265</v>
      </c>
      <c r="AT146" s="238" t="s">
        <v>174</v>
      </c>
      <c r="AU146" s="238" t="s">
        <v>85</v>
      </c>
      <c r="AY146" s="18" t="s">
        <v>172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83</v>
      </c>
      <c r="BK146" s="239">
        <f>ROUND(I146*H146,2)</f>
        <v>0</v>
      </c>
      <c r="BL146" s="18" t="s">
        <v>265</v>
      </c>
      <c r="BM146" s="238" t="s">
        <v>1823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s2RFQEOT5fiePFcBBVu/W5lAdB4LH6k3e5zNChd/tkNJdK2bonLoi5i6htFQAdlXcqUG4qksqMzSPv38AyzsBg==" hashValue="AfufuK9U9nv+USN/4TPjBPJn2bf1l5raFh51I1eFXzws7WdW/LKgro/NDiDpqzjiCY6YtexaF752lI5WWknpTQ==" algorithmName="SHA-512" password="CC35"/>
  <autoFilter ref="C124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Břeclav, elektrodílna - celková oprava budovy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1824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1825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22. 6. 2020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ROUND((SUM(BE129:BE213)),  2)</f>
        <v>0</v>
      </c>
      <c r="G35" s="39"/>
      <c r="H35" s="39"/>
      <c r="I35" s="165">
        <v>0.20999999999999999</v>
      </c>
      <c r="J35" s="164">
        <f>ROUND(((SUM(BE129:BE213))*I35),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ROUND((SUM(BF129:BF213)),  2)</f>
        <v>0</v>
      </c>
      <c r="G36" s="39"/>
      <c r="H36" s="39"/>
      <c r="I36" s="165">
        <v>0.14999999999999999</v>
      </c>
      <c r="J36" s="164">
        <f>ROUND(((SUM(BF129:BF213))*I36),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ROUND((SUM(BG129:BG213)),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ROUND((SUM(BH129:BH213)),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ROUND((SUM(BI129:BI213)),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Břeclav, elektrodílna - celková oprava budovy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1824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3 - VODA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22. 6. 2020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133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134</v>
      </c>
      <c r="E100" s="197"/>
      <c r="F100" s="197"/>
      <c r="G100" s="197"/>
      <c r="H100" s="197"/>
      <c r="I100" s="197"/>
      <c r="J100" s="198">
        <f>J131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137</v>
      </c>
      <c r="E101" s="197"/>
      <c r="F101" s="197"/>
      <c r="G101" s="197"/>
      <c r="H101" s="197"/>
      <c r="I101" s="197"/>
      <c r="J101" s="198">
        <f>J170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138</v>
      </c>
      <c r="E102" s="197"/>
      <c r="F102" s="197"/>
      <c r="G102" s="197"/>
      <c r="H102" s="197"/>
      <c r="I102" s="197"/>
      <c r="J102" s="198">
        <f>J173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140</v>
      </c>
      <c r="E103" s="197"/>
      <c r="F103" s="197"/>
      <c r="G103" s="197"/>
      <c r="H103" s="197"/>
      <c r="I103" s="197"/>
      <c r="J103" s="198">
        <f>J178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141</v>
      </c>
      <c r="E104" s="197"/>
      <c r="F104" s="197"/>
      <c r="G104" s="197"/>
      <c r="H104" s="197"/>
      <c r="I104" s="197"/>
      <c r="J104" s="198">
        <f>J192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1400</v>
      </c>
      <c r="E105" s="197"/>
      <c r="F105" s="197"/>
      <c r="G105" s="197"/>
      <c r="H105" s="197"/>
      <c r="I105" s="197"/>
      <c r="J105" s="198">
        <f>J196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1826</v>
      </c>
      <c r="E106" s="197"/>
      <c r="F106" s="197"/>
      <c r="G106" s="197"/>
      <c r="H106" s="197"/>
      <c r="I106" s="197"/>
      <c r="J106" s="198">
        <f>J205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1408</v>
      </c>
      <c r="E107" s="192"/>
      <c r="F107" s="192"/>
      <c r="G107" s="192"/>
      <c r="H107" s="192"/>
      <c r="I107" s="192"/>
      <c r="J107" s="193">
        <f>J207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157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4" t="str">
        <f>E7</f>
        <v>Břeclav, elektrodílna - celková oprava budovy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124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84" t="s">
        <v>1824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E11</f>
        <v>3 - VODA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F14</f>
        <v xml:space="preserve"> </v>
      </c>
      <c r="G123" s="41"/>
      <c r="H123" s="41"/>
      <c r="I123" s="33" t="s">
        <v>22</v>
      </c>
      <c r="J123" s="80" t="str">
        <f>IF(J14="","",J14)</f>
        <v>22. 6. 2020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E17</f>
        <v>Správa železnic,státní organizace</v>
      </c>
      <c r="G125" s="41"/>
      <c r="H125" s="41"/>
      <c r="I125" s="33" t="s">
        <v>32</v>
      </c>
      <c r="J125" s="37" t="str">
        <f>E23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IF(E20="","",E20)</f>
        <v>Vyplň údaj</v>
      </c>
      <c r="G126" s="41"/>
      <c r="H126" s="41"/>
      <c r="I126" s="33" t="s">
        <v>34</v>
      </c>
      <c r="J126" s="37" t="str">
        <f>E26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0"/>
      <c r="B128" s="201"/>
      <c r="C128" s="202" t="s">
        <v>158</v>
      </c>
      <c r="D128" s="203" t="s">
        <v>61</v>
      </c>
      <c r="E128" s="203" t="s">
        <v>57</v>
      </c>
      <c r="F128" s="203" t="s">
        <v>58</v>
      </c>
      <c r="G128" s="203" t="s">
        <v>159</v>
      </c>
      <c r="H128" s="203" t="s">
        <v>160</v>
      </c>
      <c r="I128" s="203" t="s">
        <v>161</v>
      </c>
      <c r="J128" s="203" t="s">
        <v>130</v>
      </c>
      <c r="K128" s="204" t="s">
        <v>162</v>
      </c>
      <c r="L128" s="205"/>
      <c r="M128" s="101" t="s">
        <v>1</v>
      </c>
      <c r="N128" s="102" t="s">
        <v>40</v>
      </c>
      <c r="O128" s="102" t="s">
        <v>163</v>
      </c>
      <c r="P128" s="102" t="s">
        <v>164</v>
      </c>
      <c r="Q128" s="102" t="s">
        <v>165</v>
      </c>
      <c r="R128" s="102" t="s">
        <v>166</v>
      </c>
      <c r="S128" s="102" t="s">
        <v>167</v>
      </c>
      <c r="T128" s="103" t="s">
        <v>168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9"/>
      <c r="B129" s="40"/>
      <c r="C129" s="108" t="s">
        <v>169</v>
      </c>
      <c r="D129" s="41"/>
      <c r="E129" s="41"/>
      <c r="F129" s="41"/>
      <c r="G129" s="41"/>
      <c r="H129" s="41"/>
      <c r="I129" s="41"/>
      <c r="J129" s="206">
        <f>BK129</f>
        <v>0</v>
      </c>
      <c r="K129" s="41"/>
      <c r="L129" s="45"/>
      <c r="M129" s="104"/>
      <c r="N129" s="207"/>
      <c r="O129" s="105"/>
      <c r="P129" s="208">
        <f>P130+P207</f>
        <v>0</v>
      </c>
      <c r="Q129" s="105"/>
      <c r="R129" s="208">
        <f>R130+R207</f>
        <v>8.5958587499999997</v>
      </c>
      <c r="S129" s="105"/>
      <c r="T129" s="209">
        <f>T130+T207</f>
        <v>20.407999999999998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132</v>
      </c>
      <c r="BK129" s="210">
        <f>BK130+BK207</f>
        <v>0</v>
      </c>
    </row>
    <row r="130" s="12" customFormat="1" ht="25.92" customHeight="1">
      <c r="A130" s="12"/>
      <c r="B130" s="211"/>
      <c r="C130" s="212"/>
      <c r="D130" s="213" t="s">
        <v>75</v>
      </c>
      <c r="E130" s="214" t="s">
        <v>170</v>
      </c>
      <c r="F130" s="214" t="s">
        <v>171</v>
      </c>
      <c r="G130" s="212"/>
      <c r="H130" s="212"/>
      <c r="I130" s="215"/>
      <c r="J130" s="216">
        <f>BK130</f>
        <v>0</v>
      </c>
      <c r="K130" s="212"/>
      <c r="L130" s="217"/>
      <c r="M130" s="218"/>
      <c r="N130" s="219"/>
      <c r="O130" s="219"/>
      <c r="P130" s="220">
        <f>P131+P170+P173+P178+P192+P196+P205</f>
        <v>0</v>
      </c>
      <c r="Q130" s="219"/>
      <c r="R130" s="220">
        <f>R131+R170+R173+R178+R192+R196+R205</f>
        <v>8.5958587499999997</v>
      </c>
      <c r="S130" s="219"/>
      <c r="T130" s="221">
        <f>T131+T170+T173+T178+T192+T196+T205</f>
        <v>20.407999999999998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83</v>
      </c>
      <c r="AT130" s="223" t="s">
        <v>75</v>
      </c>
      <c r="AU130" s="223" t="s">
        <v>76</v>
      </c>
      <c r="AY130" s="222" t="s">
        <v>172</v>
      </c>
      <c r="BK130" s="224">
        <f>BK131+BK170+BK173+BK178+BK192+BK196+BK205</f>
        <v>0</v>
      </c>
    </row>
    <row r="131" s="12" customFormat="1" ht="22.8" customHeight="1">
      <c r="A131" s="12"/>
      <c r="B131" s="211"/>
      <c r="C131" s="212"/>
      <c r="D131" s="213" t="s">
        <v>75</v>
      </c>
      <c r="E131" s="225" t="s">
        <v>83</v>
      </c>
      <c r="F131" s="225" t="s">
        <v>173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SUM(P132:P169)</f>
        <v>0</v>
      </c>
      <c r="Q131" s="219"/>
      <c r="R131" s="220">
        <f>SUM(R132:R169)</f>
        <v>8.5622740000000004</v>
      </c>
      <c r="S131" s="219"/>
      <c r="T131" s="221">
        <f>SUM(T132:T169)</f>
        <v>20.399999999999999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83</v>
      </c>
      <c r="AT131" s="223" t="s">
        <v>75</v>
      </c>
      <c r="AU131" s="223" t="s">
        <v>83</v>
      </c>
      <c r="AY131" s="222" t="s">
        <v>172</v>
      </c>
      <c r="BK131" s="224">
        <f>SUM(BK132:BK169)</f>
        <v>0</v>
      </c>
    </row>
    <row r="132" s="2" customFormat="1" ht="24.15" customHeight="1">
      <c r="A132" s="39"/>
      <c r="B132" s="40"/>
      <c r="C132" s="227" t="s">
        <v>83</v>
      </c>
      <c r="D132" s="227" t="s">
        <v>174</v>
      </c>
      <c r="E132" s="228" t="s">
        <v>1827</v>
      </c>
      <c r="F132" s="229" t="s">
        <v>1828</v>
      </c>
      <c r="G132" s="230" t="s">
        <v>177</v>
      </c>
      <c r="H132" s="231">
        <v>50</v>
      </c>
      <c r="I132" s="232"/>
      <c r="J132" s="233">
        <f>ROUND(I132*H132,2)</f>
        <v>0</v>
      </c>
      <c r="K132" s="229" t="s">
        <v>178</v>
      </c>
      <c r="L132" s="45"/>
      <c r="M132" s="234" t="s">
        <v>1</v>
      </c>
      <c r="N132" s="235" t="s">
        <v>41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0.40799999999999997</v>
      </c>
      <c r="T132" s="237">
        <f>S132*H132</f>
        <v>20.399999999999999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106</v>
      </c>
      <c r="AT132" s="238" t="s">
        <v>174</v>
      </c>
      <c r="AU132" s="238" t="s">
        <v>85</v>
      </c>
      <c r="AY132" s="18" t="s">
        <v>172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83</v>
      </c>
      <c r="BK132" s="239">
        <f>ROUND(I132*H132,2)</f>
        <v>0</v>
      </c>
      <c r="BL132" s="18" t="s">
        <v>106</v>
      </c>
      <c r="BM132" s="238" t="s">
        <v>1829</v>
      </c>
    </row>
    <row r="133" s="2" customFormat="1" ht="24.15" customHeight="1">
      <c r="A133" s="39"/>
      <c r="B133" s="40"/>
      <c r="C133" s="227" t="s">
        <v>85</v>
      </c>
      <c r="D133" s="227" t="s">
        <v>174</v>
      </c>
      <c r="E133" s="228" t="s">
        <v>1830</v>
      </c>
      <c r="F133" s="229" t="s">
        <v>1831</v>
      </c>
      <c r="G133" s="230" t="s">
        <v>291</v>
      </c>
      <c r="H133" s="231">
        <v>2.3999999999999999</v>
      </c>
      <c r="I133" s="232"/>
      <c r="J133" s="233">
        <f>ROUND(I133*H133,2)</f>
        <v>0</v>
      </c>
      <c r="K133" s="229" t="s">
        <v>178</v>
      </c>
      <c r="L133" s="45"/>
      <c r="M133" s="234" t="s">
        <v>1</v>
      </c>
      <c r="N133" s="235" t="s">
        <v>41</v>
      </c>
      <c r="O133" s="92"/>
      <c r="P133" s="236">
        <f>O133*H133</f>
        <v>0</v>
      </c>
      <c r="Q133" s="236">
        <v>0.0086800000000000002</v>
      </c>
      <c r="R133" s="236">
        <f>Q133*H133</f>
        <v>0.020832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106</v>
      </c>
      <c r="AT133" s="238" t="s">
        <v>174</v>
      </c>
      <c r="AU133" s="238" t="s">
        <v>85</v>
      </c>
      <c r="AY133" s="18" t="s">
        <v>172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83</v>
      </c>
      <c r="BK133" s="239">
        <f>ROUND(I133*H133,2)</f>
        <v>0</v>
      </c>
      <c r="BL133" s="18" t="s">
        <v>106</v>
      </c>
      <c r="BM133" s="238" t="s">
        <v>1832</v>
      </c>
    </row>
    <row r="134" s="13" customFormat="1">
      <c r="A134" s="13"/>
      <c r="B134" s="240"/>
      <c r="C134" s="241"/>
      <c r="D134" s="242" t="s">
        <v>180</v>
      </c>
      <c r="E134" s="243" t="s">
        <v>1</v>
      </c>
      <c r="F134" s="244" t="s">
        <v>1833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180</v>
      </c>
      <c r="AU134" s="250" t="s">
        <v>85</v>
      </c>
      <c r="AV134" s="13" t="s">
        <v>83</v>
      </c>
      <c r="AW134" s="13" t="s">
        <v>33</v>
      </c>
      <c r="AX134" s="13" t="s">
        <v>76</v>
      </c>
      <c r="AY134" s="250" t="s">
        <v>172</v>
      </c>
    </row>
    <row r="135" s="14" customFormat="1">
      <c r="A135" s="14"/>
      <c r="B135" s="251"/>
      <c r="C135" s="252"/>
      <c r="D135" s="242" t="s">
        <v>180</v>
      </c>
      <c r="E135" s="253" t="s">
        <v>1</v>
      </c>
      <c r="F135" s="254" t="s">
        <v>1013</v>
      </c>
      <c r="G135" s="252"/>
      <c r="H135" s="255">
        <v>2.3999999999999999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180</v>
      </c>
      <c r="AU135" s="261" t="s">
        <v>85</v>
      </c>
      <c r="AV135" s="14" t="s">
        <v>85</v>
      </c>
      <c r="AW135" s="14" t="s">
        <v>33</v>
      </c>
      <c r="AX135" s="14" t="s">
        <v>83</v>
      </c>
      <c r="AY135" s="261" t="s">
        <v>172</v>
      </c>
    </row>
    <row r="136" s="2" customFormat="1" ht="14.4" customHeight="1">
      <c r="A136" s="39"/>
      <c r="B136" s="40"/>
      <c r="C136" s="227" t="s">
        <v>101</v>
      </c>
      <c r="D136" s="227" t="s">
        <v>174</v>
      </c>
      <c r="E136" s="228" t="s">
        <v>1834</v>
      </c>
      <c r="F136" s="229" t="s">
        <v>1835</v>
      </c>
      <c r="G136" s="230" t="s">
        <v>291</v>
      </c>
      <c r="H136" s="231">
        <v>2.3999999999999999</v>
      </c>
      <c r="I136" s="232"/>
      <c r="J136" s="233">
        <f>ROUND(I136*H136,2)</f>
        <v>0</v>
      </c>
      <c r="K136" s="229" t="s">
        <v>178</v>
      </c>
      <c r="L136" s="45"/>
      <c r="M136" s="234" t="s">
        <v>1</v>
      </c>
      <c r="N136" s="235" t="s">
        <v>41</v>
      </c>
      <c r="O136" s="92"/>
      <c r="P136" s="236">
        <f>O136*H136</f>
        <v>0</v>
      </c>
      <c r="Q136" s="236">
        <v>0.036900000000000002</v>
      </c>
      <c r="R136" s="236">
        <f>Q136*H136</f>
        <v>0.08856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106</v>
      </c>
      <c r="AT136" s="238" t="s">
        <v>174</v>
      </c>
      <c r="AU136" s="238" t="s">
        <v>85</v>
      </c>
      <c r="AY136" s="18" t="s">
        <v>172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83</v>
      </c>
      <c r="BK136" s="239">
        <f>ROUND(I136*H136,2)</f>
        <v>0</v>
      </c>
      <c r="BL136" s="18" t="s">
        <v>106</v>
      </c>
      <c r="BM136" s="238" t="s">
        <v>1836</v>
      </c>
    </row>
    <row r="137" s="13" customFormat="1">
      <c r="A137" s="13"/>
      <c r="B137" s="240"/>
      <c r="C137" s="241"/>
      <c r="D137" s="242" t="s">
        <v>180</v>
      </c>
      <c r="E137" s="243" t="s">
        <v>1</v>
      </c>
      <c r="F137" s="244" t="s">
        <v>1833</v>
      </c>
      <c r="G137" s="241"/>
      <c r="H137" s="243" t="s">
        <v>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180</v>
      </c>
      <c r="AU137" s="250" t="s">
        <v>85</v>
      </c>
      <c r="AV137" s="13" t="s">
        <v>83</v>
      </c>
      <c r="AW137" s="13" t="s">
        <v>33</v>
      </c>
      <c r="AX137" s="13" t="s">
        <v>76</v>
      </c>
      <c r="AY137" s="250" t="s">
        <v>172</v>
      </c>
    </row>
    <row r="138" s="14" customFormat="1">
      <c r="A138" s="14"/>
      <c r="B138" s="251"/>
      <c r="C138" s="252"/>
      <c r="D138" s="242" t="s">
        <v>180</v>
      </c>
      <c r="E138" s="253" t="s">
        <v>1</v>
      </c>
      <c r="F138" s="254" t="s">
        <v>1013</v>
      </c>
      <c r="G138" s="252"/>
      <c r="H138" s="255">
        <v>2.3999999999999999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180</v>
      </c>
      <c r="AU138" s="261" t="s">
        <v>85</v>
      </c>
      <c r="AV138" s="14" t="s">
        <v>85</v>
      </c>
      <c r="AW138" s="14" t="s">
        <v>33</v>
      </c>
      <c r="AX138" s="14" t="s">
        <v>83</v>
      </c>
      <c r="AY138" s="261" t="s">
        <v>172</v>
      </c>
    </row>
    <row r="139" s="2" customFormat="1" ht="24.15" customHeight="1">
      <c r="A139" s="39"/>
      <c r="B139" s="40"/>
      <c r="C139" s="227" t="s">
        <v>106</v>
      </c>
      <c r="D139" s="227" t="s">
        <v>174</v>
      </c>
      <c r="E139" s="228" t="s">
        <v>1837</v>
      </c>
      <c r="F139" s="229" t="s">
        <v>1838</v>
      </c>
      <c r="G139" s="230" t="s">
        <v>291</v>
      </c>
      <c r="H139" s="231">
        <v>2.3999999999999999</v>
      </c>
      <c r="I139" s="232"/>
      <c r="J139" s="233">
        <f>ROUND(I139*H139,2)</f>
        <v>0</v>
      </c>
      <c r="K139" s="229" t="s">
        <v>178</v>
      </c>
      <c r="L139" s="45"/>
      <c r="M139" s="234" t="s">
        <v>1</v>
      </c>
      <c r="N139" s="235" t="s">
        <v>41</v>
      </c>
      <c r="O139" s="92"/>
      <c r="P139" s="236">
        <f>O139*H139</f>
        <v>0</v>
      </c>
      <c r="Q139" s="236">
        <v>0.01068</v>
      </c>
      <c r="R139" s="236">
        <f>Q139*H139</f>
        <v>0.025631999999999999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106</v>
      </c>
      <c r="AT139" s="238" t="s">
        <v>174</v>
      </c>
      <c r="AU139" s="238" t="s">
        <v>85</v>
      </c>
      <c r="AY139" s="18" t="s">
        <v>172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83</v>
      </c>
      <c r="BK139" s="239">
        <f>ROUND(I139*H139,2)</f>
        <v>0</v>
      </c>
      <c r="BL139" s="18" t="s">
        <v>106</v>
      </c>
      <c r="BM139" s="238" t="s">
        <v>1839</v>
      </c>
    </row>
    <row r="140" s="13" customFormat="1">
      <c r="A140" s="13"/>
      <c r="B140" s="240"/>
      <c r="C140" s="241"/>
      <c r="D140" s="242" t="s">
        <v>180</v>
      </c>
      <c r="E140" s="243" t="s">
        <v>1</v>
      </c>
      <c r="F140" s="244" t="s">
        <v>1833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180</v>
      </c>
      <c r="AU140" s="250" t="s">
        <v>85</v>
      </c>
      <c r="AV140" s="13" t="s">
        <v>83</v>
      </c>
      <c r="AW140" s="13" t="s">
        <v>33</v>
      </c>
      <c r="AX140" s="13" t="s">
        <v>76</v>
      </c>
      <c r="AY140" s="250" t="s">
        <v>172</v>
      </c>
    </row>
    <row r="141" s="14" customFormat="1">
      <c r="A141" s="14"/>
      <c r="B141" s="251"/>
      <c r="C141" s="252"/>
      <c r="D141" s="242" t="s">
        <v>180</v>
      </c>
      <c r="E141" s="253" t="s">
        <v>1</v>
      </c>
      <c r="F141" s="254" t="s">
        <v>1013</v>
      </c>
      <c r="G141" s="252"/>
      <c r="H141" s="255">
        <v>2.3999999999999999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180</v>
      </c>
      <c r="AU141" s="261" t="s">
        <v>85</v>
      </c>
      <c r="AV141" s="14" t="s">
        <v>85</v>
      </c>
      <c r="AW141" s="14" t="s">
        <v>33</v>
      </c>
      <c r="AX141" s="14" t="s">
        <v>83</v>
      </c>
      <c r="AY141" s="261" t="s">
        <v>172</v>
      </c>
    </row>
    <row r="142" s="2" customFormat="1" ht="24.15" customHeight="1">
      <c r="A142" s="39"/>
      <c r="B142" s="40"/>
      <c r="C142" s="227" t="s">
        <v>111</v>
      </c>
      <c r="D142" s="227" t="s">
        <v>174</v>
      </c>
      <c r="E142" s="228" t="s">
        <v>1840</v>
      </c>
      <c r="F142" s="229" t="s">
        <v>1841</v>
      </c>
      <c r="G142" s="230" t="s">
        <v>291</v>
      </c>
      <c r="H142" s="231">
        <v>2.3999999999999999</v>
      </c>
      <c r="I142" s="232"/>
      <c r="J142" s="233">
        <f>ROUND(I142*H142,2)</f>
        <v>0</v>
      </c>
      <c r="K142" s="229" t="s">
        <v>178</v>
      </c>
      <c r="L142" s="45"/>
      <c r="M142" s="234" t="s">
        <v>1</v>
      </c>
      <c r="N142" s="235" t="s">
        <v>41</v>
      </c>
      <c r="O142" s="92"/>
      <c r="P142" s="236">
        <f>O142*H142</f>
        <v>0</v>
      </c>
      <c r="Q142" s="236">
        <v>0.10775</v>
      </c>
      <c r="R142" s="236">
        <f>Q142*H142</f>
        <v>0.2586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106</v>
      </c>
      <c r="AT142" s="238" t="s">
        <v>174</v>
      </c>
      <c r="AU142" s="238" t="s">
        <v>85</v>
      </c>
      <c r="AY142" s="18" t="s">
        <v>172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83</v>
      </c>
      <c r="BK142" s="239">
        <f>ROUND(I142*H142,2)</f>
        <v>0</v>
      </c>
      <c r="BL142" s="18" t="s">
        <v>106</v>
      </c>
      <c r="BM142" s="238" t="s">
        <v>1842</v>
      </c>
    </row>
    <row r="143" s="13" customFormat="1">
      <c r="A143" s="13"/>
      <c r="B143" s="240"/>
      <c r="C143" s="241"/>
      <c r="D143" s="242" t="s">
        <v>180</v>
      </c>
      <c r="E143" s="243" t="s">
        <v>1</v>
      </c>
      <c r="F143" s="244" t="s">
        <v>1833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180</v>
      </c>
      <c r="AU143" s="250" t="s">
        <v>85</v>
      </c>
      <c r="AV143" s="13" t="s">
        <v>83</v>
      </c>
      <c r="AW143" s="13" t="s">
        <v>33</v>
      </c>
      <c r="AX143" s="13" t="s">
        <v>76</v>
      </c>
      <c r="AY143" s="250" t="s">
        <v>172</v>
      </c>
    </row>
    <row r="144" s="14" customFormat="1">
      <c r="A144" s="14"/>
      <c r="B144" s="251"/>
      <c r="C144" s="252"/>
      <c r="D144" s="242" t="s">
        <v>180</v>
      </c>
      <c r="E144" s="253" t="s">
        <v>1</v>
      </c>
      <c r="F144" s="254" t="s">
        <v>1013</v>
      </c>
      <c r="G144" s="252"/>
      <c r="H144" s="255">
        <v>2.3999999999999999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180</v>
      </c>
      <c r="AU144" s="261" t="s">
        <v>85</v>
      </c>
      <c r="AV144" s="14" t="s">
        <v>85</v>
      </c>
      <c r="AW144" s="14" t="s">
        <v>33</v>
      </c>
      <c r="AX144" s="14" t="s">
        <v>83</v>
      </c>
      <c r="AY144" s="261" t="s">
        <v>172</v>
      </c>
    </row>
    <row r="145" s="2" customFormat="1" ht="24.15" customHeight="1">
      <c r="A145" s="39"/>
      <c r="B145" s="40"/>
      <c r="C145" s="227" t="s">
        <v>116</v>
      </c>
      <c r="D145" s="227" t="s">
        <v>174</v>
      </c>
      <c r="E145" s="228" t="s">
        <v>1843</v>
      </c>
      <c r="F145" s="229" t="s">
        <v>1844</v>
      </c>
      <c r="G145" s="230" t="s">
        <v>301</v>
      </c>
      <c r="H145" s="231">
        <v>1</v>
      </c>
      <c r="I145" s="232"/>
      <c r="J145" s="233">
        <f>ROUND(I145*H145,2)</f>
        <v>0</v>
      </c>
      <c r="K145" s="229" t="s">
        <v>178</v>
      </c>
      <c r="L145" s="45"/>
      <c r="M145" s="234" t="s">
        <v>1</v>
      </c>
      <c r="N145" s="235" t="s">
        <v>41</v>
      </c>
      <c r="O145" s="92"/>
      <c r="P145" s="236">
        <f>O145*H145</f>
        <v>0</v>
      </c>
      <c r="Q145" s="236">
        <v>0.00064999999999999997</v>
      </c>
      <c r="R145" s="236">
        <f>Q145*H145</f>
        <v>0.00064999999999999997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106</v>
      </c>
      <c r="AT145" s="238" t="s">
        <v>174</v>
      </c>
      <c r="AU145" s="238" t="s">
        <v>85</v>
      </c>
      <c r="AY145" s="18" t="s">
        <v>172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83</v>
      </c>
      <c r="BK145" s="239">
        <f>ROUND(I145*H145,2)</f>
        <v>0</v>
      </c>
      <c r="BL145" s="18" t="s">
        <v>106</v>
      </c>
      <c r="BM145" s="238" t="s">
        <v>1845</v>
      </c>
    </row>
    <row r="146" s="13" customFormat="1">
      <c r="A146" s="13"/>
      <c r="B146" s="240"/>
      <c r="C146" s="241"/>
      <c r="D146" s="242" t="s">
        <v>180</v>
      </c>
      <c r="E146" s="243" t="s">
        <v>1</v>
      </c>
      <c r="F146" s="244" t="s">
        <v>1846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180</v>
      </c>
      <c r="AU146" s="250" t="s">
        <v>85</v>
      </c>
      <c r="AV146" s="13" t="s">
        <v>83</v>
      </c>
      <c r="AW146" s="13" t="s">
        <v>33</v>
      </c>
      <c r="AX146" s="13" t="s">
        <v>76</v>
      </c>
      <c r="AY146" s="250" t="s">
        <v>172</v>
      </c>
    </row>
    <row r="147" s="14" customFormat="1">
      <c r="A147" s="14"/>
      <c r="B147" s="251"/>
      <c r="C147" s="252"/>
      <c r="D147" s="242" t="s">
        <v>180</v>
      </c>
      <c r="E147" s="253" t="s">
        <v>1</v>
      </c>
      <c r="F147" s="254" t="s">
        <v>83</v>
      </c>
      <c r="G147" s="252"/>
      <c r="H147" s="255">
        <v>1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180</v>
      </c>
      <c r="AU147" s="261" t="s">
        <v>85</v>
      </c>
      <c r="AV147" s="14" t="s">
        <v>85</v>
      </c>
      <c r="AW147" s="14" t="s">
        <v>33</v>
      </c>
      <c r="AX147" s="14" t="s">
        <v>83</v>
      </c>
      <c r="AY147" s="261" t="s">
        <v>172</v>
      </c>
    </row>
    <row r="148" s="2" customFormat="1" ht="24.15" customHeight="1">
      <c r="A148" s="39"/>
      <c r="B148" s="40"/>
      <c r="C148" s="227" t="s">
        <v>121</v>
      </c>
      <c r="D148" s="227" t="s">
        <v>174</v>
      </c>
      <c r="E148" s="228" t="s">
        <v>1847</v>
      </c>
      <c r="F148" s="229" t="s">
        <v>1848</v>
      </c>
      <c r="G148" s="230" t="s">
        <v>301</v>
      </c>
      <c r="H148" s="231">
        <v>1</v>
      </c>
      <c r="I148" s="232"/>
      <c r="J148" s="233">
        <f>ROUND(I148*H148,2)</f>
        <v>0</v>
      </c>
      <c r="K148" s="229" t="s">
        <v>178</v>
      </c>
      <c r="L148" s="45"/>
      <c r="M148" s="234" t="s">
        <v>1</v>
      </c>
      <c r="N148" s="235" t="s">
        <v>41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106</v>
      </c>
      <c r="AT148" s="238" t="s">
        <v>174</v>
      </c>
      <c r="AU148" s="238" t="s">
        <v>85</v>
      </c>
      <c r="AY148" s="18" t="s">
        <v>172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83</v>
      </c>
      <c r="BK148" s="239">
        <f>ROUND(I148*H148,2)</f>
        <v>0</v>
      </c>
      <c r="BL148" s="18" t="s">
        <v>106</v>
      </c>
      <c r="BM148" s="238" t="s">
        <v>1849</v>
      </c>
    </row>
    <row r="149" s="2" customFormat="1" ht="24.15" customHeight="1">
      <c r="A149" s="39"/>
      <c r="B149" s="40"/>
      <c r="C149" s="227" t="s">
        <v>216</v>
      </c>
      <c r="D149" s="227" t="s">
        <v>174</v>
      </c>
      <c r="E149" s="228" t="s">
        <v>1850</v>
      </c>
      <c r="F149" s="229" t="s">
        <v>1851</v>
      </c>
      <c r="G149" s="230" t="s">
        <v>191</v>
      </c>
      <c r="H149" s="231">
        <v>40</v>
      </c>
      <c r="I149" s="232"/>
      <c r="J149" s="233">
        <f>ROUND(I149*H149,2)</f>
        <v>0</v>
      </c>
      <c r="K149" s="229" t="s">
        <v>178</v>
      </c>
      <c r="L149" s="45"/>
      <c r="M149" s="234" t="s">
        <v>1</v>
      </c>
      <c r="N149" s="235" t="s">
        <v>41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106</v>
      </c>
      <c r="AT149" s="238" t="s">
        <v>174</v>
      </c>
      <c r="AU149" s="238" t="s">
        <v>85</v>
      </c>
      <c r="AY149" s="18" t="s">
        <v>172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83</v>
      </c>
      <c r="BK149" s="239">
        <f>ROUND(I149*H149,2)</f>
        <v>0</v>
      </c>
      <c r="BL149" s="18" t="s">
        <v>106</v>
      </c>
      <c r="BM149" s="238" t="s">
        <v>1852</v>
      </c>
    </row>
    <row r="150" s="13" customFormat="1">
      <c r="A150" s="13"/>
      <c r="B150" s="240"/>
      <c r="C150" s="241"/>
      <c r="D150" s="242" t="s">
        <v>180</v>
      </c>
      <c r="E150" s="243" t="s">
        <v>1</v>
      </c>
      <c r="F150" s="244" t="s">
        <v>1853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180</v>
      </c>
      <c r="AU150" s="250" t="s">
        <v>85</v>
      </c>
      <c r="AV150" s="13" t="s">
        <v>83</v>
      </c>
      <c r="AW150" s="13" t="s">
        <v>33</v>
      </c>
      <c r="AX150" s="13" t="s">
        <v>76</v>
      </c>
      <c r="AY150" s="250" t="s">
        <v>172</v>
      </c>
    </row>
    <row r="151" s="14" customFormat="1">
      <c r="A151" s="14"/>
      <c r="B151" s="251"/>
      <c r="C151" s="252"/>
      <c r="D151" s="242" t="s">
        <v>180</v>
      </c>
      <c r="E151" s="253" t="s">
        <v>1</v>
      </c>
      <c r="F151" s="254" t="s">
        <v>1854</v>
      </c>
      <c r="G151" s="252"/>
      <c r="H151" s="255">
        <v>40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180</v>
      </c>
      <c r="AU151" s="261" t="s">
        <v>85</v>
      </c>
      <c r="AV151" s="14" t="s">
        <v>85</v>
      </c>
      <c r="AW151" s="14" t="s">
        <v>33</v>
      </c>
      <c r="AX151" s="14" t="s">
        <v>83</v>
      </c>
      <c r="AY151" s="261" t="s">
        <v>172</v>
      </c>
    </row>
    <row r="152" s="2" customFormat="1" ht="24.15" customHeight="1">
      <c r="A152" s="39"/>
      <c r="B152" s="40"/>
      <c r="C152" s="227" t="s">
        <v>220</v>
      </c>
      <c r="D152" s="227" t="s">
        <v>174</v>
      </c>
      <c r="E152" s="228" t="s">
        <v>1855</v>
      </c>
      <c r="F152" s="229" t="s">
        <v>1856</v>
      </c>
      <c r="G152" s="230" t="s">
        <v>191</v>
      </c>
      <c r="H152" s="231">
        <v>40</v>
      </c>
      <c r="I152" s="232"/>
      <c r="J152" s="233">
        <f>ROUND(I152*H152,2)</f>
        <v>0</v>
      </c>
      <c r="K152" s="229" t="s">
        <v>178</v>
      </c>
      <c r="L152" s="45"/>
      <c r="M152" s="234" t="s">
        <v>1</v>
      </c>
      <c r="N152" s="235" t="s">
        <v>41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106</v>
      </c>
      <c r="AT152" s="238" t="s">
        <v>174</v>
      </c>
      <c r="AU152" s="238" t="s">
        <v>85</v>
      </c>
      <c r="AY152" s="18" t="s">
        <v>172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83</v>
      </c>
      <c r="BK152" s="239">
        <f>ROUND(I152*H152,2)</f>
        <v>0</v>
      </c>
      <c r="BL152" s="18" t="s">
        <v>106</v>
      </c>
      <c r="BM152" s="238" t="s">
        <v>1857</v>
      </c>
    </row>
    <row r="153" s="13" customFormat="1">
      <c r="A153" s="13"/>
      <c r="B153" s="240"/>
      <c r="C153" s="241"/>
      <c r="D153" s="242" t="s">
        <v>180</v>
      </c>
      <c r="E153" s="243" t="s">
        <v>1</v>
      </c>
      <c r="F153" s="244" t="s">
        <v>1853</v>
      </c>
      <c r="G153" s="241"/>
      <c r="H153" s="243" t="s">
        <v>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180</v>
      </c>
      <c r="AU153" s="250" t="s">
        <v>85</v>
      </c>
      <c r="AV153" s="13" t="s">
        <v>83</v>
      </c>
      <c r="AW153" s="13" t="s">
        <v>33</v>
      </c>
      <c r="AX153" s="13" t="s">
        <v>76</v>
      </c>
      <c r="AY153" s="250" t="s">
        <v>172</v>
      </c>
    </row>
    <row r="154" s="14" customFormat="1">
      <c r="A154" s="14"/>
      <c r="B154" s="251"/>
      <c r="C154" s="252"/>
      <c r="D154" s="242" t="s">
        <v>180</v>
      </c>
      <c r="E154" s="253" t="s">
        <v>1</v>
      </c>
      <c r="F154" s="254" t="s">
        <v>1854</v>
      </c>
      <c r="G154" s="252"/>
      <c r="H154" s="255">
        <v>40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180</v>
      </c>
      <c r="AU154" s="261" t="s">
        <v>85</v>
      </c>
      <c r="AV154" s="14" t="s">
        <v>85</v>
      </c>
      <c r="AW154" s="14" t="s">
        <v>33</v>
      </c>
      <c r="AX154" s="14" t="s">
        <v>83</v>
      </c>
      <c r="AY154" s="261" t="s">
        <v>172</v>
      </c>
    </row>
    <row r="155" s="2" customFormat="1" ht="24.15" customHeight="1">
      <c r="A155" s="39"/>
      <c r="B155" s="40"/>
      <c r="C155" s="227" t="s">
        <v>226</v>
      </c>
      <c r="D155" s="227" t="s">
        <v>174</v>
      </c>
      <c r="E155" s="228" t="s">
        <v>1858</v>
      </c>
      <c r="F155" s="229" t="s">
        <v>1859</v>
      </c>
      <c r="G155" s="230" t="s">
        <v>191</v>
      </c>
      <c r="H155" s="231">
        <v>2</v>
      </c>
      <c r="I155" s="232"/>
      <c r="J155" s="233">
        <f>ROUND(I155*H155,2)</f>
        <v>0</v>
      </c>
      <c r="K155" s="229" t="s">
        <v>178</v>
      </c>
      <c r="L155" s="45"/>
      <c r="M155" s="234" t="s">
        <v>1</v>
      </c>
      <c r="N155" s="235" t="s">
        <v>41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106</v>
      </c>
      <c r="AT155" s="238" t="s">
        <v>174</v>
      </c>
      <c r="AU155" s="238" t="s">
        <v>85</v>
      </c>
      <c r="AY155" s="18" t="s">
        <v>172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83</v>
      </c>
      <c r="BK155" s="239">
        <f>ROUND(I155*H155,2)</f>
        <v>0</v>
      </c>
      <c r="BL155" s="18" t="s">
        <v>106</v>
      </c>
      <c r="BM155" s="238" t="s">
        <v>1860</v>
      </c>
    </row>
    <row r="156" s="13" customFormat="1">
      <c r="A156" s="13"/>
      <c r="B156" s="240"/>
      <c r="C156" s="241"/>
      <c r="D156" s="242" t="s">
        <v>180</v>
      </c>
      <c r="E156" s="243" t="s">
        <v>1</v>
      </c>
      <c r="F156" s="244" t="s">
        <v>1861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180</v>
      </c>
      <c r="AU156" s="250" t="s">
        <v>85</v>
      </c>
      <c r="AV156" s="13" t="s">
        <v>83</v>
      </c>
      <c r="AW156" s="13" t="s">
        <v>33</v>
      </c>
      <c r="AX156" s="13" t="s">
        <v>76</v>
      </c>
      <c r="AY156" s="250" t="s">
        <v>172</v>
      </c>
    </row>
    <row r="157" s="14" customFormat="1">
      <c r="A157" s="14"/>
      <c r="B157" s="251"/>
      <c r="C157" s="252"/>
      <c r="D157" s="242" t="s">
        <v>180</v>
      </c>
      <c r="E157" s="253" t="s">
        <v>1</v>
      </c>
      <c r="F157" s="254" t="s">
        <v>85</v>
      </c>
      <c r="G157" s="252"/>
      <c r="H157" s="255">
        <v>2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180</v>
      </c>
      <c r="AU157" s="261" t="s">
        <v>85</v>
      </c>
      <c r="AV157" s="14" t="s">
        <v>85</v>
      </c>
      <c r="AW157" s="14" t="s">
        <v>33</v>
      </c>
      <c r="AX157" s="14" t="s">
        <v>83</v>
      </c>
      <c r="AY157" s="261" t="s">
        <v>172</v>
      </c>
    </row>
    <row r="158" s="2" customFormat="1" ht="14.4" customHeight="1">
      <c r="A158" s="39"/>
      <c r="B158" s="40"/>
      <c r="C158" s="227" t="s">
        <v>233</v>
      </c>
      <c r="D158" s="227" t="s">
        <v>174</v>
      </c>
      <c r="E158" s="228" t="s">
        <v>1862</v>
      </c>
      <c r="F158" s="229" t="s">
        <v>1863</v>
      </c>
      <c r="G158" s="230" t="s">
        <v>177</v>
      </c>
      <c r="H158" s="231">
        <v>200</v>
      </c>
      <c r="I158" s="232"/>
      <c r="J158" s="233">
        <f>ROUND(I158*H158,2)</f>
        <v>0</v>
      </c>
      <c r="K158" s="229" t="s">
        <v>178</v>
      </c>
      <c r="L158" s="45"/>
      <c r="M158" s="234" t="s">
        <v>1</v>
      </c>
      <c r="N158" s="235" t="s">
        <v>41</v>
      </c>
      <c r="O158" s="92"/>
      <c r="P158" s="236">
        <f>O158*H158</f>
        <v>0</v>
      </c>
      <c r="Q158" s="236">
        <v>0.00084000000000000003</v>
      </c>
      <c r="R158" s="236">
        <f>Q158*H158</f>
        <v>0.16800000000000001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106</v>
      </c>
      <c r="AT158" s="238" t="s">
        <v>174</v>
      </c>
      <c r="AU158" s="238" t="s">
        <v>85</v>
      </c>
      <c r="AY158" s="18" t="s">
        <v>172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83</v>
      </c>
      <c r="BK158" s="239">
        <f>ROUND(I158*H158,2)</f>
        <v>0</v>
      </c>
      <c r="BL158" s="18" t="s">
        <v>106</v>
      </c>
      <c r="BM158" s="238" t="s">
        <v>1864</v>
      </c>
    </row>
    <row r="159" s="14" customFormat="1">
      <c r="A159" s="14"/>
      <c r="B159" s="251"/>
      <c r="C159" s="252"/>
      <c r="D159" s="242" t="s">
        <v>180</v>
      </c>
      <c r="E159" s="253" t="s">
        <v>1</v>
      </c>
      <c r="F159" s="254" t="s">
        <v>1865</v>
      </c>
      <c r="G159" s="252"/>
      <c r="H159" s="255">
        <v>200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180</v>
      </c>
      <c r="AU159" s="261" t="s">
        <v>85</v>
      </c>
      <c r="AV159" s="14" t="s">
        <v>85</v>
      </c>
      <c r="AW159" s="14" t="s">
        <v>33</v>
      </c>
      <c r="AX159" s="14" t="s">
        <v>83</v>
      </c>
      <c r="AY159" s="261" t="s">
        <v>172</v>
      </c>
    </row>
    <row r="160" s="2" customFormat="1" ht="24.15" customHeight="1">
      <c r="A160" s="39"/>
      <c r="B160" s="40"/>
      <c r="C160" s="227" t="s">
        <v>238</v>
      </c>
      <c r="D160" s="227" t="s">
        <v>174</v>
      </c>
      <c r="E160" s="228" t="s">
        <v>1866</v>
      </c>
      <c r="F160" s="229" t="s">
        <v>1867</v>
      </c>
      <c r="G160" s="230" t="s">
        <v>177</v>
      </c>
      <c r="H160" s="231">
        <v>200</v>
      </c>
      <c r="I160" s="232"/>
      <c r="J160" s="233">
        <f>ROUND(I160*H160,2)</f>
        <v>0</v>
      </c>
      <c r="K160" s="229" t="s">
        <v>178</v>
      </c>
      <c r="L160" s="45"/>
      <c r="M160" s="234" t="s">
        <v>1</v>
      </c>
      <c r="N160" s="235" t="s">
        <v>41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106</v>
      </c>
      <c r="AT160" s="238" t="s">
        <v>174</v>
      </c>
      <c r="AU160" s="238" t="s">
        <v>85</v>
      </c>
      <c r="AY160" s="18" t="s">
        <v>172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83</v>
      </c>
      <c r="BK160" s="239">
        <f>ROUND(I160*H160,2)</f>
        <v>0</v>
      </c>
      <c r="BL160" s="18" t="s">
        <v>106</v>
      </c>
      <c r="BM160" s="238" t="s">
        <v>1868</v>
      </c>
    </row>
    <row r="161" s="2" customFormat="1" ht="37.8" customHeight="1">
      <c r="A161" s="39"/>
      <c r="B161" s="40"/>
      <c r="C161" s="227" t="s">
        <v>244</v>
      </c>
      <c r="D161" s="227" t="s">
        <v>174</v>
      </c>
      <c r="E161" s="228" t="s">
        <v>1869</v>
      </c>
      <c r="F161" s="229" t="s">
        <v>1870</v>
      </c>
      <c r="G161" s="230" t="s">
        <v>191</v>
      </c>
      <c r="H161" s="231">
        <v>80</v>
      </c>
      <c r="I161" s="232"/>
      <c r="J161" s="233">
        <f>ROUND(I161*H161,2)</f>
        <v>0</v>
      </c>
      <c r="K161" s="229" t="s">
        <v>178</v>
      </c>
      <c r="L161" s="45"/>
      <c r="M161" s="234" t="s">
        <v>1</v>
      </c>
      <c r="N161" s="235" t="s">
        <v>41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106</v>
      </c>
      <c r="AT161" s="238" t="s">
        <v>174</v>
      </c>
      <c r="AU161" s="238" t="s">
        <v>85</v>
      </c>
      <c r="AY161" s="18" t="s">
        <v>172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83</v>
      </c>
      <c r="BK161" s="239">
        <f>ROUND(I161*H161,2)</f>
        <v>0</v>
      </c>
      <c r="BL161" s="18" t="s">
        <v>106</v>
      </c>
      <c r="BM161" s="238" t="s">
        <v>1871</v>
      </c>
    </row>
    <row r="162" s="2" customFormat="1" ht="24.15" customHeight="1">
      <c r="A162" s="39"/>
      <c r="B162" s="40"/>
      <c r="C162" s="227" t="s">
        <v>254</v>
      </c>
      <c r="D162" s="227" t="s">
        <v>174</v>
      </c>
      <c r="E162" s="228" t="s">
        <v>1872</v>
      </c>
      <c r="F162" s="229" t="s">
        <v>1873</v>
      </c>
      <c r="G162" s="230" t="s">
        <v>191</v>
      </c>
      <c r="H162" s="231">
        <v>14</v>
      </c>
      <c r="I162" s="232"/>
      <c r="J162" s="233">
        <f>ROUND(I162*H162,2)</f>
        <v>0</v>
      </c>
      <c r="K162" s="229" t="s">
        <v>178</v>
      </c>
      <c r="L162" s="45"/>
      <c r="M162" s="234" t="s">
        <v>1</v>
      </c>
      <c r="N162" s="235" t="s">
        <v>41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106</v>
      </c>
      <c r="AT162" s="238" t="s">
        <v>174</v>
      </c>
      <c r="AU162" s="238" t="s">
        <v>85</v>
      </c>
      <c r="AY162" s="18" t="s">
        <v>172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83</v>
      </c>
      <c r="BK162" s="239">
        <f>ROUND(I162*H162,2)</f>
        <v>0</v>
      </c>
      <c r="BL162" s="18" t="s">
        <v>106</v>
      </c>
      <c r="BM162" s="238" t="s">
        <v>1874</v>
      </c>
    </row>
    <row r="163" s="2" customFormat="1" ht="24.15" customHeight="1">
      <c r="A163" s="39"/>
      <c r="B163" s="40"/>
      <c r="C163" s="227" t="s">
        <v>8</v>
      </c>
      <c r="D163" s="227" t="s">
        <v>174</v>
      </c>
      <c r="E163" s="228" t="s">
        <v>234</v>
      </c>
      <c r="F163" s="229" t="s">
        <v>1875</v>
      </c>
      <c r="G163" s="230" t="s">
        <v>191</v>
      </c>
      <c r="H163" s="231">
        <v>66</v>
      </c>
      <c r="I163" s="232"/>
      <c r="J163" s="233">
        <f>ROUND(I163*H163,2)</f>
        <v>0</v>
      </c>
      <c r="K163" s="229" t="s">
        <v>178</v>
      </c>
      <c r="L163" s="45"/>
      <c r="M163" s="234" t="s">
        <v>1</v>
      </c>
      <c r="N163" s="235" t="s">
        <v>41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106</v>
      </c>
      <c r="AT163" s="238" t="s">
        <v>174</v>
      </c>
      <c r="AU163" s="238" t="s">
        <v>85</v>
      </c>
      <c r="AY163" s="18" t="s">
        <v>172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83</v>
      </c>
      <c r="BK163" s="239">
        <f>ROUND(I163*H163,2)</f>
        <v>0</v>
      </c>
      <c r="BL163" s="18" t="s">
        <v>106</v>
      </c>
      <c r="BM163" s="238" t="s">
        <v>1876</v>
      </c>
    </row>
    <row r="164" s="14" customFormat="1">
      <c r="A164" s="14"/>
      <c r="B164" s="251"/>
      <c r="C164" s="252"/>
      <c r="D164" s="242" t="s">
        <v>180</v>
      </c>
      <c r="E164" s="253" t="s">
        <v>1</v>
      </c>
      <c r="F164" s="254" t="s">
        <v>1877</v>
      </c>
      <c r="G164" s="252"/>
      <c r="H164" s="255">
        <v>66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180</v>
      </c>
      <c r="AU164" s="261" t="s">
        <v>85</v>
      </c>
      <c r="AV164" s="14" t="s">
        <v>85</v>
      </c>
      <c r="AW164" s="14" t="s">
        <v>33</v>
      </c>
      <c r="AX164" s="14" t="s">
        <v>83</v>
      </c>
      <c r="AY164" s="261" t="s">
        <v>172</v>
      </c>
    </row>
    <row r="165" s="2" customFormat="1" ht="24.15" customHeight="1">
      <c r="A165" s="39"/>
      <c r="B165" s="40"/>
      <c r="C165" s="227" t="s">
        <v>265</v>
      </c>
      <c r="D165" s="227" t="s">
        <v>174</v>
      </c>
      <c r="E165" s="228" t="s">
        <v>1878</v>
      </c>
      <c r="F165" s="229" t="s">
        <v>1879</v>
      </c>
      <c r="G165" s="230" t="s">
        <v>191</v>
      </c>
      <c r="H165" s="231">
        <v>4</v>
      </c>
      <c r="I165" s="232"/>
      <c r="J165" s="233">
        <f>ROUND(I165*H165,2)</f>
        <v>0</v>
      </c>
      <c r="K165" s="229" t="s">
        <v>178</v>
      </c>
      <c r="L165" s="45"/>
      <c r="M165" s="234" t="s">
        <v>1</v>
      </c>
      <c r="N165" s="235" t="s">
        <v>41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106</v>
      </c>
      <c r="AT165" s="238" t="s">
        <v>174</v>
      </c>
      <c r="AU165" s="238" t="s">
        <v>85</v>
      </c>
      <c r="AY165" s="18" t="s">
        <v>172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83</v>
      </c>
      <c r="BK165" s="239">
        <f>ROUND(I165*H165,2)</f>
        <v>0</v>
      </c>
      <c r="BL165" s="18" t="s">
        <v>106</v>
      </c>
      <c r="BM165" s="238" t="s">
        <v>1880</v>
      </c>
    </row>
    <row r="166" s="14" customFormat="1">
      <c r="A166" s="14"/>
      <c r="B166" s="251"/>
      <c r="C166" s="252"/>
      <c r="D166" s="242" t="s">
        <v>180</v>
      </c>
      <c r="E166" s="253" t="s">
        <v>1</v>
      </c>
      <c r="F166" s="254" t="s">
        <v>1881</v>
      </c>
      <c r="G166" s="252"/>
      <c r="H166" s="255">
        <v>4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180</v>
      </c>
      <c r="AU166" s="261" t="s">
        <v>85</v>
      </c>
      <c r="AV166" s="14" t="s">
        <v>85</v>
      </c>
      <c r="AW166" s="14" t="s">
        <v>33</v>
      </c>
      <c r="AX166" s="14" t="s">
        <v>83</v>
      </c>
      <c r="AY166" s="261" t="s">
        <v>172</v>
      </c>
    </row>
    <row r="167" s="2" customFormat="1" ht="14.4" customHeight="1">
      <c r="A167" s="39"/>
      <c r="B167" s="40"/>
      <c r="C167" s="284" t="s">
        <v>272</v>
      </c>
      <c r="D167" s="284" t="s">
        <v>259</v>
      </c>
      <c r="E167" s="285" t="s">
        <v>1882</v>
      </c>
      <c r="F167" s="286" t="s">
        <v>1883</v>
      </c>
      <c r="G167" s="287" t="s">
        <v>229</v>
      </c>
      <c r="H167" s="288">
        <v>8</v>
      </c>
      <c r="I167" s="289"/>
      <c r="J167" s="290">
        <f>ROUND(I167*H167,2)</f>
        <v>0</v>
      </c>
      <c r="K167" s="286" t="s">
        <v>178</v>
      </c>
      <c r="L167" s="291"/>
      <c r="M167" s="292" t="s">
        <v>1</v>
      </c>
      <c r="N167" s="293" t="s">
        <v>41</v>
      </c>
      <c r="O167" s="92"/>
      <c r="P167" s="236">
        <f>O167*H167</f>
        <v>0</v>
      </c>
      <c r="Q167" s="236">
        <v>1</v>
      </c>
      <c r="R167" s="236">
        <f>Q167*H167</f>
        <v>8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216</v>
      </c>
      <c r="AT167" s="238" t="s">
        <v>259</v>
      </c>
      <c r="AU167" s="238" t="s">
        <v>85</v>
      </c>
      <c r="AY167" s="18" t="s">
        <v>172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83</v>
      </c>
      <c r="BK167" s="239">
        <f>ROUND(I167*H167,2)</f>
        <v>0</v>
      </c>
      <c r="BL167" s="18" t="s">
        <v>106</v>
      </c>
      <c r="BM167" s="238" t="s">
        <v>1884</v>
      </c>
    </row>
    <row r="168" s="14" customFormat="1">
      <c r="A168" s="14"/>
      <c r="B168" s="251"/>
      <c r="C168" s="252"/>
      <c r="D168" s="242" t="s">
        <v>180</v>
      </c>
      <c r="E168" s="252"/>
      <c r="F168" s="254" t="s">
        <v>1885</v>
      </c>
      <c r="G168" s="252"/>
      <c r="H168" s="255">
        <v>8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180</v>
      </c>
      <c r="AU168" s="261" t="s">
        <v>85</v>
      </c>
      <c r="AV168" s="14" t="s">
        <v>85</v>
      </c>
      <c r="AW168" s="14" t="s">
        <v>4</v>
      </c>
      <c r="AX168" s="14" t="s">
        <v>83</v>
      </c>
      <c r="AY168" s="261" t="s">
        <v>172</v>
      </c>
    </row>
    <row r="169" s="2" customFormat="1" ht="24.15" customHeight="1">
      <c r="A169" s="39"/>
      <c r="B169" s="40"/>
      <c r="C169" s="227" t="s">
        <v>278</v>
      </c>
      <c r="D169" s="227" t="s">
        <v>174</v>
      </c>
      <c r="E169" s="228" t="s">
        <v>1886</v>
      </c>
      <c r="F169" s="229" t="s">
        <v>1887</v>
      </c>
      <c r="G169" s="230" t="s">
        <v>191</v>
      </c>
      <c r="H169" s="231">
        <v>4</v>
      </c>
      <c r="I169" s="232"/>
      <c r="J169" s="233">
        <f>ROUND(I169*H169,2)</f>
        <v>0</v>
      </c>
      <c r="K169" s="229" t="s">
        <v>178</v>
      </c>
      <c r="L169" s="45"/>
      <c r="M169" s="234" t="s">
        <v>1</v>
      </c>
      <c r="N169" s="235" t="s">
        <v>41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106</v>
      </c>
      <c r="AT169" s="238" t="s">
        <v>174</v>
      </c>
      <c r="AU169" s="238" t="s">
        <v>85</v>
      </c>
      <c r="AY169" s="18" t="s">
        <v>172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83</v>
      </c>
      <c r="BK169" s="239">
        <f>ROUND(I169*H169,2)</f>
        <v>0</v>
      </c>
      <c r="BL169" s="18" t="s">
        <v>106</v>
      </c>
      <c r="BM169" s="238" t="s">
        <v>1888</v>
      </c>
    </row>
    <row r="170" s="12" customFormat="1" ht="22.8" customHeight="1">
      <c r="A170" s="12"/>
      <c r="B170" s="211"/>
      <c r="C170" s="212"/>
      <c r="D170" s="213" t="s">
        <v>75</v>
      </c>
      <c r="E170" s="225" t="s">
        <v>106</v>
      </c>
      <c r="F170" s="225" t="s">
        <v>415</v>
      </c>
      <c r="G170" s="212"/>
      <c r="H170" s="212"/>
      <c r="I170" s="215"/>
      <c r="J170" s="226">
        <f>BK170</f>
        <v>0</v>
      </c>
      <c r="K170" s="212"/>
      <c r="L170" s="217"/>
      <c r="M170" s="218"/>
      <c r="N170" s="219"/>
      <c r="O170" s="219"/>
      <c r="P170" s="220">
        <f>SUM(P171:P172)</f>
        <v>0</v>
      </c>
      <c r="Q170" s="219"/>
      <c r="R170" s="220">
        <f>SUM(R171:R172)</f>
        <v>0</v>
      </c>
      <c r="S170" s="219"/>
      <c r="T170" s="221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2" t="s">
        <v>83</v>
      </c>
      <c r="AT170" s="223" t="s">
        <v>75</v>
      </c>
      <c r="AU170" s="223" t="s">
        <v>83</v>
      </c>
      <c r="AY170" s="222" t="s">
        <v>172</v>
      </c>
      <c r="BK170" s="224">
        <f>SUM(BK171:BK172)</f>
        <v>0</v>
      </c>
    </row>
    <row r="171" s="2" customFormat="1" ht="14.4" customHeight="1">
      <c r="A171" s="39"/>
      <c r="B171" s="40"/>
      <c r="C171" s="227" t="s">
        <v>283</v>
      </c>
      <c r="D171" s="227" t="s">
        <v>174</v>
      </c>
      <c r="E171" s="228" t="s">
        <v>1889</v>
      </c>
      <c r="F171" s="229" t="s">
        <v>1890</v>
      </c>
      <c r="G171" s="230" t="s">
        <v>191</v>
      </c>
      <c r="H171" s="231">
        <v>4</v>
      </c>
      <c r="I171" s="232"/>
      <c r="J171" s="233">
        <f>ROUND(I171*H171,2)</f>
        <v>0</v>
      </c>
      <c r="K171" s="229" t="s">
        <v>178</v>
      </c>
      <c r="L171" s="45"/>
      <c r="M171" s="234" t="s">
        <v>1</v>
      </c>
      <c r="N171" s="235" t="s">
        <v>41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106</v>
      </c>
      <c r="AT171" s="238" t="s">
        <v>174</v>
      </c>
      <c r="AU171" s="238" t="s">
        <v>85</v>
      </c>
      <c r="AY171" s="18" t="s">
        <v>172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83</v>
      </c>
      <c r="BK171" s="239">
        <f>ROUND(I171*H171,2)</f>
        <v>0</v>
      </c>
      <c r="BL171" s="18" t="s">
        <v>106</v>
      </c>
      <c r="BM171" s="238" t="s">
        <v>1891</v>
      </c>
    </row>
    <row r="172" s="14" customFormat="1">
      <c r="A172" s="14"/>
      <c r="B172" s="251"/>
      <c r="C172" s="252"/>
      <c r="D172" s="242" t="s">
        <v>180</v>
      </c>
      <c r="E172" s="253" t="s">
        <v>1</v>
      </c>
      <c r="F172" s="254" t="s">
        <v>1881</v>
      </c>
      <c r="G172" s="252"/>
      <c r="H172" s="255">
        <v>4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180</v>
      </c>
      <c r="AU172" s="261" t="s">
        <v>85</v>
      </c>
      <c r="AV172" s="14" t="s">
        <v>85</v>
      </c>
      <c r="AW172" s="14" t="s">
        <v>33</v>
      </c>
      <c r="AX172" s="14" t="s">
        <v>83</v>
      </c>
      <c r="AY172" s="261" t="s">
        <v>172</v>
      </c>
    </row>
    <row r="173" s="12" customFormat="1" ht="22.8" customHeight="1">
      <c r="A173" s="12"/>
      <c r="B173" s="211"/>
      <c r="C173" s="212"/>
      <c r="D173" s="213" t="s">
        <v>75</v>
      </c>
      <c r="E173" s="225" t="s">
        <v>111</v>
      </c>
      <c r="F173" s="225" t="s">
        <v>421</v>
      </c>
      <c r="G173" s="212"/>
      <c r="H173" s="212"/>
      <c r="I173" s="215"/>
      <c r="J173" s="226">
        <f>BK173</f>
        <v>0</v>
      </c>
      <c r="K173" s="212"/>
      <c r="L173" s="217"/>
      <c r="M173" s="218"/>
      <c r="N173" s="219"/>
      <c r="O173" s="219"/>
      <c r="P173" s="220">
        <f>SUM(P174:P177)</f>
        <v>0</v>
      </c>
      <c r="Q173" s="219"/>
      <c r="R173" s="220">
        <f>SUM(R174:R177)</f>
        <v>0</v>
      </c>
      <c r="S173" s="219"/>
      <c r="T173" s="221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83</v>
      </c>
      <c r="AT173" s="223" t="s">
        <v>75</v>
      </c>
      <c r="AU173" s="223" t="s">
        <v>83</v>
      </c>
      <c r="AY173" s="222" t="s">
        <v>172</v>
      </c>
      <c r="BK173" s="224">
        <f>SUM(BK174:BK177)</f>
        <v>0</v>
      </c>
    </row>
    <row r="174" s="2" customFormat="1" ht="24.15" customHeight="1">
      <c r="A174" s="39"/>
      <c r="B174" s="40"/>
      <c r="C174" s="227" t="s">
        <v>288</v>
      </c>
      <c r="D174" s="227" t="s">
        <v>174</v>
      </c>
      <c r="E174" s="228" t="s">
        <v>1892</v>
      </c>
      <c r="F174" s="229" t="s">
        <v>1893</v>
      </c>
      <c r="G174" s="230" t="s">
        <v>177</v>
      </c>
      <c r="H174" s="231">
        <v>40</v>
      </c>
      <c r="I174" s="232"/>
      <c r="J174" s="233">
        <f>ROUND(I174*H174,2)</f>
        <v>0</v>
      </c>
      <c r="K174" s="229" t="s">
        <v>178</v>
      </c>
      <c r="L174" s="45"/>
      <c r="M174" s="234" t="s">
        <v>1</v>
      </c>
      <c r="N174" s="235" t="s">
        <v>41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106</v>
      </c>
      <c r="AT174" s="238" t="s">
        <v>174</v>
      </c>
      <c r="AU174" s="238" t="s">
        <v>85</v>
      </c>
      <c r="AY174" s="18" t="s">
        <v>172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83</v>
      </c>
      <c r="BK174" s="239">
        <f>ROUND(I174*H174,2)</f>
        <v>0</v>
      </c>
      <c r="BL174" s="18" t="s">
        <v>106</v>
      </c>
      <c r="BM174" s="238" t="s">
        <v>1894</v>
      </c>
    </row>
    <row r="175" s="14" customFormat="1">
      <c r="A175" s="14"/>
      <c r="B175" s="251"/>
      <c r="C175" s="252"/>
      <c r="D175" s="242" t="s">
        <v>180</v>
      </c>
      <c r="E175" s="253" t="s">
        <v>1</v>
      </c>
      <c r="F175" s="254" t="s">
        <v>1895</v>
      </c>
      <c r="G175" s="252"/>
      <c r="H175" s="255">
        <v>40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180</v>
      </c>
      <c r="AU175" s="261" t="s">
        <v>85</v>
      </c>
      <c r="AV175" s="14" t="s">
        <v>85</v>
      </c>
      <c r="AW175" s="14" t="s">
        <v>33</v>
      </c>
      <c r="AX175" s="14" t="s">
        <v>83</v>
      </c>
      <c r="AY175" s="261" t="s">
        <v>172</v>
      </c>
    </row>
    <row r="176" s="2" customFormat="1" ht="24.15" customHeight="1">
      <c r="A176" s="39"/>
      <c r="B176" s="40"/>
      <c r="C176" s="227" t="s">
        <v>7</v>
      </c>
      <c r="D176" s="227" t="s">
        <v>174</v>
      </c>
      <c r="E176" s="228" t="s">
        <v>1896</v>
      </c>
      <c r="F176" s="229" t="s">
        <v>1897</v>
      </c>
      <c r="G176" s="230" t="s">
        <v>177</v>
      </c>
      <c r="H176" s="231">
        <v>40</v>
      </c>
      <c r="I176" s="232"/>
      <c r="J176" s="233">
        <f>ROUND(I176*H176,2)</f>
        <v>0</v>
      </c>
      <c r="K176" s="229" t="s">
        <v>178</v>
      </c>
      <c r="L176" s="45"/>
      <c r="M176" s="234" t="s">
        <v>1</v>
      </c>
      <c r="N176" s="235" t="s">
        <v>41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106</v>
      </c>
      <c r="AT176" s="238" t="s">
        <v>174</v>
      </c>
      <c r="AU176" s="238" t="s">
        <v>85</v>
      </c>
      <c r="AY176" s="18" t="s">
        <v>172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83</v>
      </c>
      <c r="BK176" s="239">
        <f>ROUND(I176*H176,2)</f>
        <v>0</v>
      </c>
      <c r="BL176" s="18" t="s">
        <v>106</v>
      </c>
      <c r="BM176" s="238" t="s">
        <v>1898</v>
      </c>
    </row>
    <row r="177" s="14" customFormat="1">
      <c r="A177" s="14"/>
      <c r="B177" s="251"/>
      <c r="C177" s="252"/>
      <c r="D177" s="242" t="s">
        <v>180</v>
      </c>
      <c r="E177" s="253" t="s">
        <v>1</v>
      </c>
      <c r="F177" s="254" t="s">
        <v>1895</v>
      </c>
      <c r="G177" s="252"/>
      <c r="H177" s="255">
        <v>40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180</v>
      </c>
      <c r="AU177" s="261" t="s">
        <v>85</v>
      </c>
      <c r="AV177" s="14" t="s">
        <v>85</v>
      </c>
      <c r="AW177" s="14" t="s">
        <v>33</v>
      </c>
      <c r="AX177" s="14" t="s">
        <v>83</v>
      </c>
      <c r="AY177" s="261" t="s">
        <v>172</v>
      </c>
    </row>
    <row r="178" s="12" customFormat="1" ht="22.8" customHeight="1">
      <c r="A178" s="12"/>
      <c r="B178" s="211"/>
      <c r="C178" s="212"/>
      <c r="D178" s="213" t="s">
        <v>75</v>
      </c>
      <c r="E178" s="225" t="s">
        <v>216</v>
      </c>
      <c r="F178" s="225" t="s">
        <v>590</v>
      </c>
      <c r="G178" s="212"/>
      <c r="H178" s="212"/>
      <c r="I178" s="215"/>
      <c r="J178" s="226">
        <f>BK178</f>
        <v>0</v>
      </c>
      <c r="K178" s="212"/>
      <c r="L178" s="217"/>
      <c r="M178" s="218"/>
      <c r="N178" s="219"/>
      <c r="O178" s="219"/>
      <c r="P178" s="220">
        <f>SUM(P179:P191)</f>
        <v>0</v>
      </c>
      <c r="Q178" s="219"/>
      <c r="R178" s="220">
        <f>SUM(R179:R191)</f>
        <v>0.033104750000000002</v>
      </c>
      <c r="S178" s="219"/>
      <c r="T178" s="221">
        <f>SUM(T179:T191)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2" t="s">
        <v>83</v>
      </c>
      <c r="AT178" s="223" t="s">
        <v>75</v>
      </c>
      <c r="AU178" s="223" t="s">
        <v>83</v>
      </c>
      <c r="AY178" s="222" t="s">
        <v>172</v>
      </c>
      <c r="BK178" s="224">
        <f>SUM(BK179:BK191)</f>
        <v>0</v>
      </c>
    </row>
    <row r="179" s="2" customFormat="1" ht="24.15" customHeight="1">
      <c r="A179" s="39"/>
      <c r="B179" s="40"/>
      <c r="C179" s="227" t="s">
        <v>298</v>
      </c>
      <c r="D179" s="227" t="s">
        <v>174</v>
      </c>
      <c r="E179" s="228" t="s">
        <v>1899</v>
      </c>
      <c r="F179" s="229" t="s">
        <v>1900</v>
      </c>
      <c r="G179" s="230" t="s">
        <v>291</v>
      </c>
      <c r="H179" s="231">
        <v>55</v>
      </c>
      <c r="I179" s="232"/>
      <c r="J179" s="233">
        <f>ROUND(I179*H179,2)</f>
        <v>0</v>
      </c>
      <c r="K179" s="229" t="s">
        <v>178</v>
      </c>
      <c r="L179" s="45"/>
      <c r="M179" s="234" t="s">
        <v>1</v>
      </c>
      <c r="N179" s="235" t="s">
        <v>41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106</v>
      </c>
      <c r="AT179" s="238" t="s">
        <v>174</v>
      </c>
      <c r="AU179" s="238" t="s">
        <v>85</v>
      </c>
      <c r="AY179" s="18" t="s">
        <v>172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83</v>
      </c>
      <c r="BK179" s="239">
        <f>ROUND(I179*H179,2)</f>
        <v>0</v>
      </c>
      <c r="BL179" s="18" t="s">
        <v>106</v>
      </c>
      <c r="BM179" s="238" t="s">
        <v>1901</v>
      </c>
    </row>
    <row r="180" s="2" customFormat="1" ht="24.15" customHeight="1">
      <c r="A180" s="39"/>
      <c r="B180" s="40"/>
      <c r="C180" s="284" t="s">
        <v>303</v>
      </c>
      <c r="D180" s="284" t="s">
        <v>259</v>
      </c>
      <c r="E180" s="285" t="s">
        <v>1902</v>
      </c>
      <c r="F180" s="286" t="s">
        <v>1903</v>
      </c>
      <c r="G180" s="287" t="s">
        <v>291</v>
      </c>
      <c r="H180" s="288">
        <v>55.825000000000003</v>
      </c>
      <c r="I180" s="289"/>
      <c r="J180" s="290">
        <f>ROUND(I180*H180,2)</f>
        <v>0</v>
      </c>
      <c r="K180" s="286" t="s">
        <v>178</v>
      </c>
      <c r="L180" s="291"/>
      <c r="M180" s="292" t="s">
        <v>1</v>
      </c>
      <c r="N180" s="293" t="s">
        <v>41</v>
      </c>
      <c r="O180" s="92"/>
      <c r="P180" s="236">
        <f>O180*H180</f>
        <v>0</v>
      </c>
      <c r="Q180" s="236">
        <v>0.00042999999999999999</v>
      </c>
      <c r="R180" s="236">
        <f>Q180*H180</f>
        <v>0.024004750000000002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216</v>
      </c>
      <c r="AT180" s="238" t="s">
        <v>259</v>
      </c>
      <c r="AU180" s="238" t="s">
        <v>85</v>
      </c>
      <c r="AY180" s="18" t="s">
        <v>172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83</v>
      </c>
      <c r="BK180" s="239">
        <f>ROUND(I180*H180,2)</f>
        <v>0</v>
      </c>
      <c r="BL180" s="18" t="s">
        <v>106</v>
      </c>
      <c r="BM180" s="238" t="s">
        <v>1904</v>
      </c>
    </row>
    <row r="181" s="14" customFormat="1">
      <c r="A181" s="14"/>
      <c r="B181" s="251"/>
      <c r="C181" s="252"/>
      <c r="D181" s="242" t="s">
        <v>180</v>
      </c>
      <c r="E181" s="252"/>
      <c r="F181" s="254" t="s">
        <v>1905</v>
      </c>
      <c r="G181" s="252"/>
      <c r="H181" s="255">
        <v>55.825000000000003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180</v>
      </c>
      <c r="AU181" s="261" t="s">
        <v>85</v>
      </c>
      <c r="AV181" s="14" t="s">
        <v>85</v>
      </c>
      <c r="AW181" s="14" t="s">
        <v>4</v>
      </c>
      <c r="AX181" s="14" t="s">
        <v>83</v>
      </c>
      <c r="AY181" s="261" t="s">
        <v>172</v>
      </c>
    </row>
    <row r="182" s="2" customFormat="1" ht="24.15" customHeight="1">
      <c r="A182" s="39"/>
      <c r="B182" s="40"/>
      <c r="C182" s="227" t="s">
        <v>308</v>
      </c>
      <c r="D182" s="227" t="s">
        <v>174</v>
      </c>
      <c r="E182" s="228" t="s">
        <v>1906</v>
      </c>
      <c r="F182" s="229" t="s">
        <v>1907</v>
      </c>
      <c r="G182" s="230" t="s">
        <v>301</v>
      </c>
      <c r="H182" s="231">
        <v>6</v>
      </c>
      <c r="I182" s="232"/>
      <c r="J182" s="233">
        <f>ROUND(I182*H182,2)</f>
        <v>0</v>
      </c>
      <c r="K182" s="229" t="s">
        <v>178</v>
      </c>
      <c r="L182" s="45"/>
      <c r="M182" s="234" t="s">
        <v>1</v>
      </c>
      <c r="N182" s="235" t="s">
        <v>41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106</v>
      </c>
      <c r="AT182" s="238" t="s">
        <v>174</v>
      </c>
      <c r="AU182" s="238" t="s">
        <v>85</v>
      </c>
      <c r="AY182" s="18" t="s">
        <v>172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83</v>
      </c>
      <c r="BK182" s="239">
        <f>ROUND(I182*H182,2)</f>
        <v>0</v>
      </c>
      <c r="BL182" s="18" t="s">
        <v>106</v>
      </c>
      <c r="BM182" s="238" t="s">
        <v>1908</v>
      </c>
    </row>
    <row r="183" s="2" customFormat="1" ht="14.4" customHeight="1">
      <c r="A183" s="39"/>
      <c r="B183" s="40"/>
      <c r="C183" s="284" t="s">
        <v>312</v>
      </c>
      <c r="D183" s="284" t="s">
        <v>259</v>
      </c>
      <c r="E183" s="285" t="s">
        <v>1909</v>
      </c>
      <c r="F183" s="286" t="s">
        <v>1910</v>
      </c>
      <c r="G183" s="287" t="s">
        <v>301</v>
      </c>
      <c r="H183" s="288">
        <v>2</v>
      </c>
      <c r="I183" s="289"/>
      <c r="J183" s="290">
        <f>ROUND(I183*H183,2)</f>
        <v>0</v>
      </c>
      <c r="K183" s="286" t="s">
        <v>178</v>
      </c>
      <c r="L183" s="291"/>
      <c r="M183" s="292" t="s">
        <v>1</v>
      </c>
      <c r="N183" s="293" t="s">
        <v>41</v>
      </c>
      <c r="O183" s="92"/>
      <c r="P183" s="236">
        <f>O183*H183</f>
        <v>0</v>
      </c>
      <c r="Q183" s="236">
        <v>0.00012999999999999999</v>
      </c>
      <c r="R183" s="236">
        <f>Q183*H183</f>
        <v>0.00025999999999999998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216</v>
      </c>
      <c r="AT183" s="238" t="s">
        <v>259</v>
      </c>
      <c r="AU183" s="238" t="s">
        <v>85</v>
      </c>
      <c r="AY183" s="18" t="s">
        <v>172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83</v>
      </c>
      <c r="BK183" s="239">
        <f>ROUND(I183*H183,2)</f>
        <v>0</v>
      </c>
      <c r="BL183" s="18" t="s">
        <v>106</v>
      </c>
      <c r="BM183" s="238" t="s">
        <v>1911</v>
      </c>
    </row>
    <row r="184" s="2" customFormat="1" ht="14.4" customHeight="1">
      <c r="A184" s="39"/>
      <c r="B184" s="40"/>
      <c r="C184" s="284" t="s">
        <v>324</v>
      </c>
      <c r="D184" s="284" t="s">
        <v>259</v>
      </c>
      <c r="E184" s="285" t="s">
        <v>1912</v>
      </c>
      <c r="F184" s="286" t="s">
        <v>1913</v>
      </c>
      <c r="G184" s="287" t="s">
        <v>301</v>
      </c>
      <c r="H184" s="288">
        <v>2</v>
      </c>
      <c r="I184" s="289"/>
      <c r="J184" s="290">
        <f>ROUND(I184*H184,2)</f>
        <v>0</v>
      </c>
      <c r="K184" s="286" t="s">
        <v>1</v>
      </c>
      <c r="L184" s="291"/>
      <c r="M184" s="292" t="s">
        <v>1</v>
      </c>
      <c r="N184" s="293" t="s">
        <v>41</v>
      </c>
      <c r="O184" s="92"/>
      <c r="P184" s="236">
        <f>O184*H184</f>
        <v>0</v>
      </c>
      <c r="Q184" s="236">
        <v>0.00040000000000000002</v>
      </c>
      <c r="R184" s="236">
        <f>Q184*H184</f>
        <v>0.00080000000000000004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216</v>
      </c>
      <c r="AT184" s="238" t="s">
        <v>259</v>
      </c>
      <c r="AU184" s="238" t="s">
        <v>85</v>
      </c>
      <c r="AY184" s="18" t="s">
        <v>172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83</v>
      </c>
      <c r="BK184" s="239">
        <f>ROUND(I184*H184,2)</f>
        <v>0</v>
      </c>
      <c r="BL184" s="18" t="s">
        <v>106</v>
      </c>
      <c r="BM184" s="238" t="s">
        <v>1914</v>
      </c>
    </row>
    <row r="185" s="2" customFormat="1" ht="14.4" customHeight="1">
      <c r="A185" s="39"/>
      <c r="B185" s="40"/>
      <c r="C185" s="284" t="s">
        <v>330</v>
      </c>
      <c r="D185" s="284" t="s">
        <v>259</v>
      </c>
      <c r="E185" s="285" t="s">
        <v>1915</v>
      </c>
      <c r="F185" s="286" t="s">
        <v>1916</v>
      </c>
      <c r="G185" s="287" t="s">
        <v>301</v>
      </c>
      <c r="H185" s="288">
        <v>2</v>
      </c>
      <c r="I185" s="289"/>
      <c r="J185" s="290">
        <f>ROUND(I185*H185,2)</f>
        <v>0</v>
      </c>
      <c r="K185" s="286" t="s">
        <v>178</v>
      </c>
      <c r="L185" s="291"/>
      <c r="M185" s="292" t="s">
        <v>1</v>
      </c>
      <c r="N185" s="293" t="s">
        <v>41</v>
      </c>
      <c r="O185" s="92"/>
      <c r="P185" s="236">
        <f>O185*H185</f>
        <v>0</v>
      </c>
      <c r="Q185" s="236">
        <v>0.00010000000000000001</v>
      </c>
      <c r="R185" s="236">
        <f>Q185*H185</f>
        <v>0.00020000000000000001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216</v>
      </c>
      <c r="AT185" s="238" t="s">
        <v>259</v>
      </c>
      <c r="AU185" s="238" t="s">
        <v>85</v>
      </c>
      <c r="AY185" s="18" t="s">
        <v>172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83</v>
      </c>
      <c r="BK185" s="239">
        <f>ROUND(I185*H185,2)</f>
        <v>0</v>
      </c>
      <c r="BL185" s="18" t="s">
        <v>106</v>
      </c>
      <c r="BM185" s="238" t="s">
        <v>1917</v>
      </c>
    </row>
    <row r="186" s="2" customFormat="1" ht="14.4" customHeight="1">
      <c r="A186" s="39"/>
      <c r="B186" s="40"/>
      <c r="C186" s="227" t="s">
        <v>337</v>
      </c>
      <c r="D186" s="227" t="s">
        <v>174</v>
      </c>
      <c r="E186" s="228" t="s">
        <v>1918</v>
      </c>
      <c r="F186" s="229" t="s">
        <v>1919</v>
      </c>
      <c r="G186" s="230" t="s">
        <v>301</v>
      </c>
      <c r="H186" s="231">
        <v>2</v>
      </c>
      <c r="I186" s="232"/>
      <c r="J186" s="233">
        <f>ROUND(I186*H186,2)</f>
        <v>0</v>
      </c>
      <c r="K186" s="229" t="s">
        <v>178</v>
      </c>
      <c r="L186" s="45"/>
      <c r="M186" s="234" t="s">
        <v>1</v>
      </c>
      <c r="N186" s="235" t="s">
        <v>41</v>
      </c>
      <c r="O186" s="92"/>
      <c r="P186" s="236">
        <f>O186*H186</f>
        <v>0</v>
      </c>
      <c r="Q186" s="236">
        <v>0.00067000000000000002</v>
      </c>
      <c r="R186" s="236">
        <f>Q186*H186</f>
        <v>0.0013400000000000001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106</v>
      </c>
      <c r="AT186" s="238" t="s">
        <v>174</v>
      </c>
      <c r="AU186" s="238" t="s">
        <v>85</v>
      </c>
      <c r="AY186" s="18" t="s">
        <v>172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83</v>
      </c>
      <c r="BK186" s="239">
        <f>ROUND(I186*H186,2)</f>
        <v>0</v>
      </c>
      <c r="BL186" s="18" t="s">
        <v>106</v>
      </c>
      <c r="BM186" s="238" t="s">
        <v>1920</v>
      </c>
    </row>
    <row r="187" s="13" customFormat="1">
      <c r="A187" s="13"/>
      <c r="B187" s="240"/>
      <c r="C187" s="241"/>
      <c r="D187" s="242" t="s">
        <v>180</v>
      </c>
      <c r="E187" s="243" t="s">
        <v>1</v>
      </c>
      <c r="F187" s="244" t="s">
        <v>1921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180</v>
      </c>
      <c r="AU187" s="250" t="s">
        <v>85</v>
      </c>
      <c r="AV187" s="13" t="s">
        <v>83</v>
      </c>
      <c r="AW187" s="13" t="s">
        <v>33</v>
      </c>
      <c r="AX187" s="13" t="s">
        <v>76</v>
      </c>
      <c r="AY187" s="250" t="s">
        <v>172</v>
      </c>
    </row>
    <row r="188" s="14" customFormat="1">
      <c r="A188" s="14"/>
      <c r="B188" s="251"/>
      <c r="C188" s="252"/>
      <c r="D188" s="242" t="s">
        <v>180</v>
      </c>
      <c r="E188" s="253" t="s">
        <v>1</v>
      </c>
      <c r="F188" s="254" t="s">
        <v>85</v>
      </c>
      <c r="G188" s="252"/>
      <c r="H188" s="255">
        <v>2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180</v>
      </c>
      <c r="AU188" s="261" t="s">
        <v>85</v>
      </c>
      <c r="AV188" s="14" t="s">
        <v>85</v>
      </c>
      <c r="AW188" s="14" t="s">
        <v>33</v>
      </c>
      <c r="AX188" s="14" t="s">
        <v>83</v>
      </c>
      <c r="AY188" s="261" t="s">
        <v>172</v>
      </c>
    </row>
    <row r="189" s="2" customFormat="1" ht="14.4" customHeight="1">
      <c r="A189" s="39"/>
      <c r="B189" s="40"/>
      <c r="C189" s="227" t="s">
        <v>342</v>
      </c>
      <c r="D189" s="227" t="s">
        <v>174</v>
      </c>
      <c r="E189" s="228" t="s">
        <v>1922</v>
      </c>
      <c r="F189" s="229" t="s">
        <v>1923</v>
      </c>
      <c r="G189" s="230" t="s">
        <v>291</v>
      </c>
      <c r="H189" s="231">
        <v>50</v>
      </c>
      <c r="I189" s="232"/>
      <c r="J189" s="233">
        <f>ROUND(I189*H189,2)</f>
        <v>0</v>
      </c>
      <c r="K189" s="229" t="s">
        <v>178</v>
      </c>
      <c r="L189" s="45"/>
      <c r="M189" s="234" t="s">
        <v>1</v>
      </c>
      <c r="N189" s="235" t="s">
        <v>41</v>
      </c>
      <c r="O189" s="92"/>
      <c r="P189" s="236">
        <f>O189*H189</f>
        <v>0</v>
      </c>
      <c r="Q189" s="236">
        <v>0.00012999999999999999</v>
      </c>
      <c r="R189" s="236">
        <f>Q189*H189</f>
        <v>0.0064999999999999997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106</v>
      </c>
      <c r="AT189" s="238" t="s">
        <v>174</v>
      </c>
      <c r="AU189" s="238" t="s">
        <v>85</v>
      </c>
      <c r="AY189" s="18" t="s">
        <v>172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83</v>
      </c>
      <c r="BK189" s="239">
        <f>ROUND(I189*H189,2)</f>
        <v>0</v>
      </c>
      <c r="BL189" s="18" t="s">
        <v>106</v>
      </c>
      <c r="BM189" s="238" t="s">
        <v>1924</v>
      </c>
    </row>
    <row r="190" s="13" customFormat="1">
      <c r="A190" s="13"/>
      <c r="B190" s="240"/>
      <c r="C190" s="241"/>
      <c r="D190" s="242" t="s">
        <v>180</v>
      </c>
      <c r="E190" s="243" t="s">
        <v>1</v>
      </c>
      <c r="F190" s="244" t="s">
        <v>1925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180</v>
      </c>
      <c r="AU190" s="250" t="s">
        <v>85</v>
      </c>
      <c r="AV190" s="13" t="s">
        <v>83</v>
      </c>
      <c r="AW190" s="13" t="s">
        <v>33</v>
      </c>
      <c r="AX190" s="13" t="s">
        <v>76</v>
      </c>
      <c r="AY190" s="250" t="s">
        <v>172</v>
      </c>
    </row>
    <row r="191" s="14" customFormat="1">
      <c r="A191" s="14"/>
      <c r="B191" s="251"/>
      <c r="C191" s="252"/>
      <c r="D191" s="242" t="s">
        <v>180</v>
      </c>
      <c r="E191" s="253" t="s">
        <v>1</v>
      </c>
      <c r="F191" s="254" t="s">
        <v>451</v>
      </c>
      <c r="G191" s="252"/>
      <c r="H191" s="255">
        <v>50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180</v>
      </c>
      <c r="AU191" s="261" t="s">
        <v>85</v>
      </c>
      <c r="AV191" s="14" t="s">
        <v>85</v>
      </c>
      <c r="AW191" s="14" t="s">
        <v>33</v>
      </c>
      <c r="AX191" s="14" t="s">
        <v>83</v>
      </c>
      <c r="AY191" s="261" t="s">
        <v>172</v>
      </c>
    </row>
    <row r="192" s="12" customFormat="1" ht="22.8" customHeight="1">
      <c r="A192" s="12"/>
      <c r="B192" s="211"/>
      <c r="C192" s="212"/>
      <c r="D192" s="213" t="s">
        <v>75</v>
      </c>
      <c r="E192" s="225" t="s">
        <v>220</v>
      </c>
      <c r="F192" s="225" t="s">
        <v>598</v>
      </c>
      <c r="G192" s="212"/>
      <c r="H192" s="212"/>
      <c r="I192" s="215"/>
      <c r="J192" s="226">
        <f>BK192</f>
        <v>0</v>
      </c>
      <c r="K192" s="212"/>
      <c r="L192" s="217"/>
      <c r="M192" s="218"/>
      <c r="N192" s="219"/>
      <c r="O192" s="219"/>
      <c r="P192" s="220">
        <f>SUM(P193:P195)</f>
        <v>0</v>
      </c>
      <c r="Q192" s="219"/>
      <c r="R192" s="220">
        <f>SUM(R193:R195)</f>
        <v>0.00048000000000000001</v>
      </c>
      <c r="S192" s="219"/>
      <c r="T192" s="221">
        <f>SUM(T193:T195)</f>
        <v>0.0080000000000000002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2" t="s">
        <v>83</v>
      </c>
      <c r="AT192" s="223" t="s">
        <v>75</v>
      </c>
      <c r="AU192" s="223" t="s">
        <v>83</v>
      </c>
      <c r="AY192" s="222" t="s">
        <v>172</v>
      </c>
      <c r="BK192" s="224">
        <f>SUM(BK193:BK195)</f>
        <v>0</v>
      </c>
    </row>
    <row r="193" s="2" customFormat="1" ht="24.15" customHeight="1">
      <c r="A193" s="39"/>
      <c r="B193" s="40"/>
      <c r="C193" s="227" t="s">
        <v>346</v>
      </c>
      <c r="D193" s="227" t="s">
        <v>174</v>
      </c>
      <c r="E193" s="228" t="s">
        <v>1926</v>
      </c>
      <c r="F193" s="229" t="s">
        <v>1927</v>
      </c>
      <c r="G193" s="230" t="s">
        <v>291</v>
      </c>
      <c r="H193" s="231">
        <v>1</v>
      </c>
      <c r="I193" s="232"/>
      <c r="J193" s="233">
        <f>ROUND(I193*H193,2)</f>
        <v>0</v>
      </c>
      <c r="K193" s="229" t="s">
        <v>178</v>
      </c>
      <c r="L193" s="45"/>
      <c r="M193" s="234" t="s">
        <v>1</v>
      </c>
      <c r="N193" s="235" t="s">
        <v>41</v>
      </c>
      <c r="O193" s="92"/>
      <c r="P193" s="236">
        <f>O193*H193</f>
        <v>0</v>
      </c>
      <c r="Q193" s="236">
        <v>0.00048000000000000001</v>
      </c>
      <c r="R193" s="236">
        <f>Q193*H193</f>
        <v>0.00048000000000000001</v>
      </c>
      <c r="S193" s="236">
        <v>0.0080000000000000002</v>
      </c>
      <c r="T193" s="237">
        <f>S193*H193</f>
        <v>0.0080000000000000002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106</v>
      </c>
      <c r="AT193" s="238" t="s">
        <v>174</v>
      </c>
      <c r="AU193" s="238" t="s">
        <v>85</v>
      </c>
      <c r="AY193" s="18" t="s">
        <v>172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83</v>
      </c>
      <c r="BK193" s="239">
        <f>ROUND(I193*H193,2)</f>
        <v>0</v>
      </c>
      <c r="BL193" s="18" t="s">
        <v>106</v>
      </c>
      <c r="BM193" s="238" t="s">
        <v>1928</v>
      </c>
    </row>
    <row r="194" s="13" customFormat="1">
      <c r="A194" s="13"/>
      <c r="B194" s="240"/>
      <c r="C194" s="241"/>
      <c r="D194" s="242" t="s">
        <v>180</v>
      </c>
      <c r="E194" s="243" t="s">
        <v>1</v>
      </c>
      <c r="F194" s="244" t="s">
        <v>1929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180</v>
      </c>
      <c r="AU194" s="250" t="s">
        <v>85</v>
      </c>
      <c r="AV194" s="13" t="s">
        <v>83</v>
      </c>
      <c r="AW194" s="13" t="s">
        <v>33</v>
      </c>
      <c r="AX194" s="13" t="s">
        <v>76</v>
      </c>
      <c r="AY194" s="250" t="s">
        <v>172</v>
      </c>
    </row>
    <row r="195" s="14" customFormat="1">
      <c r="A195" s="14"/>
      <c r="B195" s="251"/>
      <c r="C195" s="252"/>
      <c r="D195" s="242" t="s">
        <v>180</v>
      </c>
      <c r="E195" s="253" t="s">
        <v>1</v>
      </c>
      <c r="F195" s="254" t="s">
        <v>83</v>
      </c>
      <c r="G195" s="252"/>
      <c r="H195" s="255">
        <v>1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180</v>
      </c>
      <c r="AU195" s="261" t="s">
        <v>85</v>
      </c>
      <c r="AV195" s="14" t="s">
        <v>85</v>
      </c>
      <c r="AW195" s="14" t="s">
        <v>33</v>
      </c>
      <c r="AX195" s="14" t="s">
        <v>83</v>
      </c>
      <c r="AY195" s="261" t="s">
        <v>172</v>
      </c>
    </row>
    <row r="196" s="12" customFormat="1" ht="22.8" customHeight="1">
      <c r="A196" s="12"/>
      <c r="B196" s="211"/>
      <c r="C196" s="212"/>
      <c r="D196" s="213" t="s">
        <v>75</v>
      </c>
      <c r="E196" s="225" t="s">
        <v>1421</v>
      </c>
      <c r="F196" s="225" t="s">
        <v>1422</v>
      </c>
      <c r="G196" s="212"/>
      <c r="H196" s="212"/>
      <c r="I196" s="215"/>
      <c r="J196" s="226">
        <f>BK196</f>
        <v>0</v>
      </c>
      <c r="K196" s="212"/>
      <c r="L196" s="217"/>
      <c r="M196" s="218"/>
      <c r="N196" s="219"/>
      <c r="O196" s="219"/>
      <c r="P196" s="220">
        <f>SUM(P197:P204)</f>
        <v>0</v>
      </c>
      <c r="Q196" s="219"/>
      <c r="R196" s="220">
        <f>SUM(R197:R204)</f>
        <v>0</v>
      </c>
      <c r="S196" s="219"/>
      <c r="T196" s="221">
        <f>SUM(T197:T204)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2" t="s">
        <v>83</v>
      </c>
      <c r="AT196" s="223" t="s">
        <v>75</v>
      </c>
      <c r="AU196" s="223" t="s">
        <v>83</v>
      </c>
      <c r="AY196" s="222" t="s">
        <v>172</v>
      </c>
      <c r="BK196" s="224">
        <f>SUM(BK197:BK204)</f>
        <v>0</v>
      </c>
    </row>
    <row r="197" s="2" customFormat="1" ht="24.15" customHeight="1">
      <c r="A197" s="39"/>
      <c r="B197" s="40"/>
      <c r="C197" s="227" t="s">
        <v>353</v>
      </c>
      <c r="D197" s="227" t="s">
        <v>174</v>
      </c>
      <c r="E197" s="228" t="s">
        <v>1930</v>
      </c>
      <c r="F197" s="229" t="s">
        <v>1931</v>
      </c>
      <c r="G197" s="230" t="s">
        <v>229</v>
      </c>
      <c r="H197" s="231">
        <v>45.600000000000001</v>
      </c>
      <c r="I197" s="232"/>
      <c r="J197" s="233">
        <f>ROUND(I197*H197,2)</f>
        <v>0</v>
      </c>
      <c r="K197" s="229" t="s">
        <v>178</v>
      </c>
      <c r="L197" s="45"/>
      <c r="M197" s="234" t="s">
        <v>1</v>
      </c>
      <c r="N197" s="235" t="s">
        <v>41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106</v>
      </c>
      <c r="AT197" s="238" t="s">
        <v>174</v>
      </c>
      <c r="AU197" s="238" t="s">
        <v>85</v>
      </c>
      <c r="AY197" s="18" t="s">
        <v>172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83</v>
      </c>
      <c r="BK197" s="239">
        <f>ROUND(I197*H197,2)</f>
        <v>0</v>
      </c>
      <c r="BL197" s="18" t="s">
        <v>106</v>
      </c>
      <c r="BM197" s="238" t="s">
        <v>1932</v>
      </c>
    </row>
    <row r="198" s="14" customFormat="1">
      <c r="A198" s="14"/>
      <c r="B198" s="251"/>
      <c r="C198" s="252"/>
      <c r="D198" s="242" t="s">
        <v>180</v>
      </c>
      <c r="E198" s="253" t="s">
        <v>1</v>
      </c>
      <c r="F198" s="254" t="s">
        <v>1933</v>
      </c>
      <c r="G198" s="252"/>
      <c r="H198" s="255">
        <v>45.600000000000001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180</v>
      </c>
      <c r="AU198" s="261" t="s">
        <v>85</v>
      </c>
      <c r="AV198" s="14" t="s">
        <v>85</v>
      </c>
      <c r="AW198" s="14" t="s">
        <v>33</v>
      </c>
      <c r="AX198" s="14" t="s">
        <v>83</v>
      </c>
      <c r="AY198" s="261" t="s">
        <v>172</v>
      </c>
    </row>
    <row r="199" s="2" customFormat="1" ht="24.15" customHeight="1">
      <c r="A199" s="39"/>
      <c r="B199" s="40"/>
      <c r="C199" s="227" t="s">
        <v>358</v>
      </c>
      <c r="D199" s="227" t="s">
        <v>174</v>
      </c>
      <c r="E199" s="228" t="s">
        <v>899</v>
      </c>
      <c r="F199" s="229" t="s">
        <v>1426</v>
      </c>
      <c r="G199" s="230" t="s">
        <v>229</v>
      </c>
      <c r="H199" s="231">
        <v>45.600000000000001</v>
      </c>
      <c r="I199" s="232"/>
      <c r="J199" s="233">
        <f>ROUND(I199*H199,2)</f>
        <v>0</v>
      </c>
      <c r="K199" s="229" t="s">
        <v>178</v>
      </c>
      <c r="L199" s="45"/>
      <c r="M199" s="234" t="s">
        <v>1</v>
      </c>
      <c r="N199" s="235" t="s">
        <v>41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106</v>
      </c>
      <c r="AT199" s="238" t="s">
        <v>174</v>
      </c>
      <c r="AU199" s="238" t="s">
        <v>85</v>
      </c>
      <c r="AY199" s="18" t="s">
        <v>172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83</v>
      </c>
      <c r="BK199" s="239">
        <f>ROUND(I199*H199,2)</f>
        <v>0</v>
      </c>
      <c r="BL199" s="18" t="s">
        <v>106</v>
      </c>
      <c r="BM199" s="238" t="s">
        <v>1934</v>
      </c>
    </row>
    <row r="200" s="2" customFormat="1" ht="24.15" customHeight="1">
      <c r="A200" s="39"/>
      <c r="B200" s="40"/>
      <c r="C200" s="227" t="s">
        <v>364</v>
      </c>
      <c r="D200" s="227" t="s">
        <v>174</v>
      </c>
      <c r="E200" s="228" t="s">
        <v>903</v>
      </c>
      <c r="F200" s="229" t="s">
        <v>1428</v>
      </c>
      <c r="G200" s="230" t="s">
        <v>229</v>
      </c>
      <c r="H200" s="231">
        <v>456</v>
      </c>
      <c r="I200" s="232"/>
      <c r="J200" s="233">
        <f>ROUND(I200*H200,2)</f>
        <v>0</v>
      </c>
      <c r="K200" s="229" t="s">
        <v>178</v>
      </c>
      <c r="L200" s="45"/>
      <c r="M200" s="234" t="s">
        <v>1</v>
      </c>
      <c r="N200" s="235" t="s">
        <v>41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106</v>
      </c>
      <c r="AT200" s="238" t="s">
        <v>174</v>
      </c>
      <c r="AU200" s="238" t="s">
        <v>85</v>
      </c>
      <c r="AY200" s="18" t="s">
        <v>172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83</v>
      </c>
      <c r="BK200" s="239">
        <f>ROUND(I200*H200,2)</f>
        <v>0</v>
      </c>
      <c r="BL200" s="18" t="s">
        <v>106</v>
      </c>
      <c r="BM200" s="238" t="s">
        <v>1935</v>
      </c>
    </row>
    <row r="201" s="14" customFormat="1">
      <c r="A201" s="14"/>
      <c r="B201" s="251"/>
      <c r="C201" s="252"/>
      <c r="D201" s="242" t="s">
        <v>180</v>
      </c>
      <c r="E201" s="253" t="s">
        <v>1</v>
      </c>
      <c r="F201" s="254" t="s">
        <v>1936</v>
      </c>
      <c r="G201" s="252"/>
      <c r="H201" s="255">
        <v>456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180</v>
      </c>
      <c r="AU201" s="261" t="s">
        <v>85</v>
      </c>
      <c r="AV201" s="14" t="s">
        <v>85</v>
      </c>
      <c r="AW201" s="14" t="s">
        <v>33</v>
      </c>
      <c r="AX201" s="14" t="s">
        <v>83</v>
      </c>
      <c r="AY201" s="261" t="s">
        <v>172</v>
      </c>
    </row>
    <row r="202" s="2" customFormat="1" ht="24.15" customHeight="1">
      <c r="A202" s="39"/>
      <c r="B202" s="40"/>
      <c r="C202" s="227" t="s">
        <v>369</v>
      </c>
      <c r="D202" s="227" t="s">
        <v>174</v>
      </c>
      <c r="E202" s="228" t="s">
        <v>908</v>
      </c>
      <c r="F202" s="229" t="s">
        <v>1937</v>
      </c>
      <c r="G202" s="230" t="s">
        <v>229</v>
      </c>
      <c r="H202" s="231">
        <v>20.399999999999999</v>
      </c>
      <c r="I202" s="232"/>
      <c r="J202" s="233">
        <f>ROUND(I202*H202,2)</f>
        <v>0</v>
      </c>
      <c r="K202" s="229" t="s">
        <v>178</v>
      </c>
      <c r="L202" s="45"/>
      <c r="M202" s="234" t="s">
        <v>1</v>
      </c>
      <c r="N202" s="235" t="s">
        <v>41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106</v>
      </c>
      <c r="AT202" s="238" t="s">
        <v>174</v>
      </c>
      <c r="AU202" s="238" t="s">
        <v>85</v>
      </c>
      <c r="AY202" s="18" t="s">
        <v>172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83</v>
      </c>
      <c r="BK202" s="239">
        <f>ROUND(I202*H202,2)</f>
        <v>0</v>
      </c>
      <c r="BL202" s="18" t="s">
        <v>106</v>
      </c>
      <c r="BM202" s="238" t="s">
        <v>1938</v>
      </c>
    </row>
    <row r="203" s="2" customFormat="1" ht="24.15" customHeight="1">
      <c r="A203" s="39"/>
      <c r="B203" s="40"/>
      <c r="C203" s="227" t="s">
        <v>374</v>
      </c>
      <c r="D203" s="227" t="s">
        <v>174</v>
      </c>
      <c r="E203" s="228" t="s">
        <v>1939</v>
      </c>
      <c r="F203" s="229" t="s">
        <v>1940</v>
      </c>
      <c r="G203" s="230" t="s">
        <v>229</v>
      </c>
      <c r="H203" s="231">
        <v>25.199999999999999</v>
      </c>
      <c r="I203" s="232"/>
      <c r="J203" s="233">
        <f>ROUND(I203*H203,2)</f>
        <v>0</v>
      </c>
      <c r="K203" s="229" t="s">
        <v>178</v>
      </c>
      <c r="L203" s="45"/>
      <c r="M203" s="234" t="s">
        <v>1</v>
      </c>
      <c r="N203" s="235" t="s">
        <v>41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106</v>
      </c>
      <c r="AT203" s="238" t="s">
        <v>174</v>
      </c>
      <c r="AU203" s="238" t="s">
        <v>85</v>
      </c>
      <c r="AY203" s="18" t="s">
        <v>172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83</v>
      </c>
      <c r="BK203" s="239">
        <f>ROUND(I203*H203,2)</f>
        <v>0</v>
      </c>
      <c r="BL203" s="18" t="s">
        <v>106</v>
      </c>
      <c r="BM203" s="238" t="s">
        <v>1941</v>
      </c>
    </row>
    <row r="204" s="14" customFormat="1">
      <c r="A204" s="14"/>
      <c r="B204" s="251"/>
      <c r="C204" s="252"/>
      <c r="D204" s="242" t="s">
        <v>180</v>
      </c>
      <c r="E204" s="253" t="s">
        <v>1</v>
      </c>
      <c r="F204" s="254" t="s">
        <v>1942</v>
      </c>
      <c r="G204" s="252"/>
      <c r="H204" s="255">
        <v>25.199999999999999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180</v>
      </c>
      <c r="AU204" s="261" t="s">
        <v>85</v>
      </c>
      <c r="AV204" s="14" t="s">
        <v>85</v>
      </c>
      <c r="AW204" s="14" t="s">
        <v>33</v>
      </c>
      <c r="AX204" s="14" t="s">
        <v>83</v>
      </c>
      <c r="AY204" s="261" t="s">
        <v>172</v>
      </c>
    </row>
    <row r="205" s="12" customFormat="1" ht="22.8" customHeight="1">
      <c r="A205" s="12"/>
      <c r="B205" s="211"/>
      <c r="C205" s="212"/>
      <c r="D205" s="213" t="s">
        <v>75</v>
      </c>
      <c r="E205" s="225" t="s">
        <v>1943</v>
      </c>
      <c r="F205" s="225" t="s">
        <v>1944</v>
      </c>
      <c r="G205" s="212"/>
      <c r="H205" s="212"/>
      <c r="I205" s="215"/>
      <c r="J205" s="226">
        <f>BK205</f>
        <v>0</v>
      </c>
      <c r="K205" s="212"/>
      <c r="L205" s="217"/>
      <c r="M205" s="218"/>
      <c r="N205" s="219"/>
      <c r="O205" s="219"/>
      <c r="P205" s="220">
        <f>P206</f>
        <v>0</v>
      </c>
      <c r="Q205" s="219"/>
      <c r="R205" s="220">
        <f>R206</f>
        <v>0</v>
      </c>
      <c r="S205" s="219"/>
      <c r="T205" s="221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2" t="s">
        <v>83</v>
      </c>
      <c r="AT205" s="223" t="s">
        <v>75</v>
      </c>
      <c r="AU205" s="223" t="s">
        <v>83</v>
      </c>
      <c r="AY205" s="222" t="s">
        <v>172</v>
      </c>
      <c r="BK205" s="224">
        <f>BK206</f>
        <v>0</v>
      </c>
    </row>
    <row r="206" s="2" customFormat="1" ht="14.4" customHeight="1">
      <c r="A206" s="39"/>
      <c r="B206" s="40"/>
      <c r="C206" s="227" t="s">
        <v>381</v>
      </c>
      <c r="D206" s="227" t="s">
        <v>174</v>
      </c>
      <c r="E206" s="228" t="s">
        <v>1945</v>
      </c>
      <c r="F206" s="229" t="s">
        <v>1946</v>
      </c>
      <c r="G206" s="230" t="s">
        <v>229</v>
      </c>
      <c r="H206" s="231">
        <v>8.5960000000000001</v>
      </c>
      <c r="I206" s="232"/>
      <c r="J206" s="233">
        <f>ROUND(I206*H206,2)</f>
        <v>0</v>
      </c>
      <c r="K206" s="229" t="s">
        <v>178</v>
      </c>
      <c r="L206" s="45"/>
      <c r="M206" s="234" t="s">
        <v>1</v>
      </c>
      <c r="N206" s="235" t="s">
        <v>41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106</v>
      </c>
      <c r="AT206" s="238" t="s">
        <v>174</v>
      </c>
      <c r="AU206" s="238" t="s">
        <v>85</v>
      </c>
      <c r="AY206" s="18" t="s">
        <v>172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83</v>
      </c>
      <c r="BK206" s="239">
        <f>ROUND(I206*H206,2)</f>
        <v>0</v>
      </c>
      <c r="BL206" s="18" t="s">
        <v>106</v>
      </c>
      <c r="BM206" s="238" t="s">
        <v>1947</v>
      </c>
    </row>
    <row r="207" s="12" customFormat="1" ht="25.92" customHeight="1">
      <c r="A207" s="12"/>
      <c r="B207" s="211"/>
      <c r="C207" s="212"/>
      <c r="D207" s="213" t="s">
        <v>75</v>
      </c>
      <c r="E207" s="214" t="s">
        <v>1765</v>
      </c>
      <c r="F207" s="214" t="s">
        <v>1766</v>
      </c>
      <c r="G207" s="212"/>
      <c r="H207" s="212"/>
      <c r="I207" s="215"/>
      <c r="J207" s="216">
        <f>BK207</f>
        <v>0</v>
      </c>
      <c r="K207" s="212"/>
      <c r="L207" s="217"/>
      <c r="M207" s="218"/>
      <c r="N207" s="219"/>
      <c r="O207" s="219"/>
      <c r="P207" s="220">
        <f>SUM(P208:P213)</f>
        <v>0</v>
      </c>
      <c r="Q207" s="219"/>
      <c r="R207" s="220">
        <f>SUM(R208:R213)</f>
        <v>0</v>
      </c>
      <c r="S207" s="219"/>
      <c r="T207" s="221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2" t="s">
        <v>106</v>
      </c>
      <c r="AT207" s="223" t="s">
        <v>75</v>
      </c>
      <c r="AU207" s="223" t="s">
        <v>76</v>
      </c>
      <c r="AY207" s="222" t="s">
        <v>172</v>
      </c>
      <c r="BK207" s="224">
        <f>SUM(BK208:BK213)</f>
        <v>0</v>
      </c>
    </row>
    <row r="208" s="2" customFormat="1" ht="14.4" customHeight="1">
      <c r="A208" s="39"/>
      <c r="B208" s="40"/>
      <c r="C208" s="227" t="s">
        <v>387</v>
      </c>
      <c r="D208" s="227" t="s">
        <v>174</v>
      </c>
      <c r="E208" s="228" t="s">
        <v>1948</v>
      </c>
      <c r="F208" s="229" t="s">
        <v>1949</v>
      </c>
      <c r="G208" s="230" t="s">
        <v>884</v>
      </c>
      <c r="H208" s="231">
        <v>8</v>
      </c>
      <c r="I208" s="232"/>
      <c r="J208" s="233">
        <f>ROUND(I208*H208,2)</f>
        <v>0</v>
      </c>
      <c r="K208" s="229" t="s">
        <v>178</v>
      </c>
      <c r="L208" s="45"/>
      <c r="M208" s="234" t="s">
        <v>1</v>
      </c>
      <c r="N208" s="235" t="s">
        <v>41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1769</v>
      </c>
      <c r="AT208" s="238" t="s">
        <v>174</v>
      </c>
      <c r="AU208" s="238" t="s">
        <v>83</v>
      </c>
      <c r="AY208" s="18" t="s">
        <v>172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83</v>
      </c>
      <c r="BK208" s="239">
        <f>ROUND(I208*H208,2)</f>
        <v>0</v>
      </c>
      <c r="BL208" s="18" t="s">
        <v>1769</v>
      </c>
      <c r="BM208" s="238" t="s">
        <v>1950</v>
      </c>
    </row>
    <row r="209" s="13" customFormat="1">
      <c r="A209" s="13"/>
      <c r="B209" s="240"/>
      <c r="C209" s="241"/>
      <c r="D209" s="242" t="s">
        <v>180</v>
      </c>
      <c r="E209" s="243" t="s">
        <v>1</v>
      </c>
      <c r="F209" s="244" t="s">
        <v>1951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180</v>
      </c>
      <c r="AU209" s="250" t="s">
        <v>83</v>
      </c>
      <c r="AV209" s="13" t="s">
        <v>83</v>
      </c>
      <c r="AW209" s="13" t="s">
        <v>33</v>
      </c>
      <c r="AX209" s="13" t="s">
        <v>76</v>
      </c>
      <c r="AY209" s="250" t="s">
        <v>172</v>
      </c>
    </row>
    <row r="210" s="14" customFormat="1">
      <c r="A210" s="14"/>
      <c r="B210" s="251"/>
      <c r="C210" s="252"/>
      <c r="D210" s="242" t="s">
        <v>180</v>
      </c>
      <c r="E210" s="253" t="s">
        <v>1</v>
      </c>
      <c r="F210" s="254" t="s">
        <v>1952</v>
      </c>
      <c r="G210" s="252"/>
      <c r="H210" s="255">
        <v>8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180</v>
      </c>
      <c r="AU210" s="261" t="s">
        <v>83</v>
      </c>
      <c r="AV210" s="14" t="s">
        <v>85</v>
      </c>
      <c r="AW210" s="14" t="s">
        <v>33</v>
      </c>
      <c r="AX210" s="14" t="s">
        <v>83</v>
      </c>
      <c r="AY210" s="261" t="s">
        <v>172</v>
      </c>
    </row>
    <row r="211" s="2" customFormat="1" ht="14.4" customHeight="1">
      <c r="A211" s="39"/>
      <c r="B211" s="40"/>
      <c r="C211" s="227" t="s">
        <v>393</v>
      </c>
      <c r="D211" s="227" t="s">
        <v>174</v>
      </c>
      <c r="E211" s="228" t="s">
        <v>1953</v>
      </c>
      <c r="F211" s="229" t="s">
        <v>1954</v>
      </c>
      <c r="G211" s="230" t="s">
        <v>884</v>
      </c>
      <c r="H211" s="231">
        <v>30</v>
      </c>
      <c r="I211" s="232"/>
      <c r="J211" s="233">
        <f>ROUND(I211*H211,2)</f>
        <v>0</v>
      </c>
      <c r="K211" s="229" t="s">
        <v>178</v>
      </c>
      <c r="L211" s="45"/>
      <c r="M211" s="234" t="s">
        <v>1</v>
      </c>
      <c r="N211" s="235" t="s">
        <v>41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1769</v>
      </c>
      <c r="AT211" s="238" t="s">
        <v>174</v>
      </c>
      <c r="AU211" s="238" t="s">
        <v>83</v>
      </c>
      <c r="AY211" s="18" t="s">
        <v>172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83</v>
      </c>
      <c r="BK211" s="239">
        <f>ROUND(I211*H211,2)</f>
        <v>0</v>
      </c>
      <c r="BL211" s="18" t="s">
        <v>1769</v>
      </c>
      <c r="BM211" s="238" t="s">
        <v>1955</v>
      </c>
    </row>
    <row r="212" s="13" customFormat="1">
      <c r="A212" s="13"/>
      <c r="B212" s="240"/>
      <c r="C212" s="241"/>
      <c r="D212" s="242" t="s">
        <v>180</v>
      </c>
      <c r="E212" s="243" t="s">
        <v>1</v>
      </c>
      <c r="F212" s="244" t="s">
        <v>1956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180</v>
      </c>
      <c r="AU212" s="250" t="s">
        <v>83</v>
      </c>
      <c r="AV212" s="13" t="s">
        <v>83</v>
      </c>
      <c r="AW212" s="13" t="s">
        <v>33</v>
      </c>
      <c r="AX212" s="13" t="s">
        <v>76</v>
      </c>
      <c r="AY212" s="250" t="s">
        <v>172</v>
      </c>
    </row>
    <row r="213" s="14" customFormat="1">
      <c r="A213" s="14"/>
      <c r="B213" s="251"/>
      <c r="C213" s="252"/>
      <c r="D213" s="242" t="s">
        <v>180</v>
      </c>
      <c r="E213" s="253" t="s">
        <v>1</v>
      </c>
      <c r="F213" s="254" t="s">
        <v>1957</v>
      </c>
      <c r="G213" s="252"/>
      <c r="H213" s="255">
        <v>30</v>
      </c>
      <c r="I213" s="256"/>
      <c r="J213" s="252"/>
      <c r="K213" s="252"/>
      <c r="L213" s="257"/>
      <c r="M213" s="300"/>
      <c r="N213" s="301"/>
      <c r="O213" s="301"/>
      <c r="P213" s="301"/>
      <c r="Q213" s="301"/>
      <c r="R213" s="301"/>
      <c r="S213" s="301"/>
      <c r="T213" s="30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180</v>
      </c>
      <c r="AU213" s="261" t="s">
        <v>83</v>
      </c>
      <c r="AV213" s="14" t="s">
        <v>85</v>
      </c>
      <c r="AW213" s="14" t="s">
        <v>33</v>
      </c>
      <c r="AX213" s="14" t="s">
        <v>83</v>
      </c>
      <c r="AY213" s="261" t="s">
        <v>172</v>
      </c>
    </row>
    <row r="214" s="2" customFormat="1" ht="6.96" customHeight="1">
      <c r="A214" s="39"/>
      <c r="B214" s="67"/>
      <c r="C214" s="68"/>
      <c r="D214" s="68"/>
      <c r="E214" s="68"/>
      <c r="F214" s="68"/>
      <c r="G214" s="68"/>
      <c r="H214" s="68"/>
      <c r="I214" s="68"/>
      <c r="J214" s="68"/>
      <c r="K214" s="68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WVI3XwibYJDXIgepD+sGTlktqUESJ/1SeU8QDYXn84wZOCKslXC4pOXj18ihV+34mIgSxC/Fz7ClWbPUNz/ncQ==" hashValue="k5rzZM/g6Q5XN/i3aZzPM8Y9xoanulmby4grIQcxi+Qc464HTFbkwbVT2AaftH2SasHiAE0HONCtKKGbnZJbVA==" algorithmName="SHA-512" password="CC35"/>
  <autoFilter ref="C128:K21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Břeclav, elektrodílna - celková oprava budovy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1958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1959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22. 6. 2020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ROUND((SUM(BE132:BE384)),  2)</f>
        <v>0</v>
      </c>
      <c r="G35" s="39"/>
      <c r="H35" s="39"/>
      <c r="I35" s="165">
        <v>0.20999999999999999</v>
      </c>
      <c r="J35" s="164">
        <f>ROUND(((SUM(BE132:BE384))*I35),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ROUND((SUM(BF132:BF384)),  2)</f>
        <v>0</v>
      </c>
      <c r="G36" s="39"/>
      <c r="H36" s="39"/>
      <c r="I36" s="165">
        <v>0.14999999999999999</v>
      </c>
      <c r="J36" s="164">
        <f>ROUND(((SUM(BF132:BF384))*I36),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ROUND((SUM(BG132:BG384)),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ROUND((SUM(BH132:BH384)),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ROUND((SUM(BI132:BI384)),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Břeclav, elektrodílna - celková oprava budovy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1958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4 - ZTI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22. 6. 2020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133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140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141</v>
      </c>
      <c r="E101" s="197"/>
      <c r="F101" s="197"/>
      <c r="G101" s="197"/>
      <c r="H101" s="197"/>
      <c r="I101" s="197"/>
      <c r="J101" s="198">
        <f>J136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1400</v>
      </c>
      <c r="E102" s="197"/>
      <c r="F102" s="197"/>
      <c r="G102" s="197"/>
      <c r="H102" s="197"/>
      <c r="I102" s="197"/>
      <c r="J102" s="198">
        <f>J140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142</v>
      </c>
      <c r="E103" s="192"/>
      <c r="F103" s="192"/>
      <c r="G103" s="192"/>
      <c r="H103" s="192"/>
      <c r="I103" s="192"/>
      <c r="J103" s="193">
        <f>J149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143</v>
      </c>
      <c r="E104" s="197"/>
      <c r="F104" s="197"/>
      <c r="G104" s="197"/>
      <c r="H104" s="197"/>
      <c r="I104" s="197"/>
      <c r="J104" s="198">
        <f>J150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145</v>
      </c>
      <c r="E105" s="197"/>
      <c r="F105" s="197"/>
      <c r="G105" s="197"/>
      <c r="H105" s="197"/>
      <c r="I105" s="197"/>
      <c r="J105" s="198">
        <f>J156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1960</v>
      </c>
      <c r="E106" s="197"/>
      <c r="F106" s="197"/>
      <c r="G106" s="197"/>
      <c r="H106" s="197"/>
      <c r="I106" s="197"/>
      <c r="J106" s="198">
        <f>J218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1961</v>
      </c>
      <c r="E107" s="197"/>
      <c r="F107" s="197"/>
      <c r="G107" s="197"/>
      <c r="H107" s="197"/>
      <c r="I107" s="197"/>
      <c r="J107" s="198">
        <f>J300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1962</v>
      </c>
      <c r="E108" s="197"/>
      <c r="F108" s="197"/>
      <c r="G108" s="197"/>
      <c r="H108" s="197"/>
      <c r="I108" s="197"/>
      <c r="J108" s="198">
        <f>J306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1963</v>
      </c>
      <c r="E109" s="197"/>
      <c r="F109" s="197"/>
      <c r="G109" s="197"/>
      <c r="H109" s="197"/>
      <c r="I109" s="197"/>
      <c r="J109" s="198">
        <f>J362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1408</v>
      </c>
      <c r="E110" s="192"/>
      <c r="F110" s="192"/>
      <c r="G110" s="192"/>
      <c r="H110" s="192"/>
      <c r="I110" s="192"/>
      <c r="J110" s="193">
        <f>J371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157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Břeclav, elektrodílna - celková oprava budovy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124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184" t="s">
        <v>1958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126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4 - ZTI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F14</f>
        <v xml:space="preserve"> </v>
      </c>
      <c r="G126" s="41"/>
      <c r="H126" s="41"/>
      <c r="I126" s="33" t="s">
        <v>22</v>
      </c>
      <c r="J126" s="80" t="str">
        <f>IF(J14="","",J14)</f>
        <v>22. 6. 2020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E17</f>
        <v>Správa železnic,státní organizace</v>
      </c>
      <c r="G128" s="41"/>
      <c r="H128" s="41"/>
      <c r="I128" s="33" t="s">
        <v>32</v>
      </c>
      <c r="J128" s="37" t="str">
        <f>E23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30</v>
      </c>
      <c r="D129" s="41"/>
      <c r="E129" s="41"/>
      <c r="F129" s="28" t="str">
        <f>IF(E20="","",E20)</f>
        <v>Vyplň údaj</v>
      </c>
      <c r="G129" s="41"/>
      <c r="H129" s="41"/>
      <c r="I129" s="33" t="s">
        <v>34</v>
      </c>
      <c r="J129" s="37" t="str">
        <f>E26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158</v>
      </c>
      <c r="D131" s="203" t="s">
        <v>61</v>
      </c>
      <c r="E131" s="203" t="s">
        <v>57</v>
      </c>
      <c r="F131" s="203" t="s">
        <v>58</v>
      </c>
      <c r="G131" s="203" t="s">
        <v>159</v>
      </c>
      <c r="H131" s="203" t="s">
        <v>160</v>
      </c>
      <c r="I131" s="203" t="s">
        <v>161</v>
      </c>
      <c r="J131" s="203" t="s">
        <v>130</v>
      </c>
      <c r="K131" s="204" t="s">
        <v>162</v>
      </c>
      <c r="L131" s="205"/>
      <c r="M131" s="101" t="s">
        <v>1</v>
      </c>
      <c r="N131" s="102" t="s">
        <v>40</v>
      </c>
      <c r="O131" s="102" t="s">
        <v>163</v>
      </c>
      <c r="P131" s="102" t="s">
        <v>164</v>
      </c>
      <c r="Q131" s="102" t="s">
        <v>165</v>
      </c>
      <c r="R131" s="102" t="s">
        <v>166</v>
      </c>
      <c r="S131" s="102" t="s">
        <v>167</v>
      </c>
      <c r="T131" s="103" t="s">
        <v>168</v>
      </c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169</v>
      </c>
      <c r="D132" s="41"/>
      <c r="E132" s="41"/>
      <c r="F132" s="41"/>
      <c r="G132" s="41"/>
      <c r="H132" s="41"/>
      <c r="I132" s="41"/>
      <c r="J132" s="206">
        <f>BK132</f>
        <v>0</v>
      </c>
      <c r="K132" s="41"/>
      <c r="L132" s="45"/>
      <c r="M132" s="104"/>
      <c r="N132" s="207"/>
      <c r="O132" s="105"/>
      <c r="P132" s="208">
        <f>P133+P149+P371</f>
        <v>0</v>
      </c>
      <c r="Q132" s="105"/>
      <c r="R132" s="208">
        <f>R133+R149+R371</f>
        <v>1.1859179999999998</v>
      </c>
      <c r="S132" s="105"/>
      <c r="T132" s="209">
        <f>T133+T149+T371</f>
        <v>1.0516700000000001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132</v>
      </c>
      <c r="BK132" s="210">
        <f>BK133+BK149+BK371</f>
        <v>0</v>
      </c>
    </row>
    <row r="133" s="12" customFormat="1" ht="25.92" customHeight="1">
      <c r="A133" s="12"/>
      <c r="B133" s="211"/>
      <c r="C133" s="212"/>
      <c r="D133" s="213" t="s">
        <v>75</v>
      </c>
      <c r="E133" s="214" t="s">
        <v>170</v>
      </c>
      <c r="F133" s="214" t="s">
        <v>171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P134+P136+P140</f>
        <v>0</v>
      </c>
      <c r="Q133" s="219"/>
      <c r="R133" s="220">
        <f>R134+R136+R140</f>
        <v>0.028999999999999998</v>
      </c>
      <c r="S133" s="219"/>
      <c r="T133" s="221">
        <f>T134+T136+T140</f>
        <v>0.10100000000000001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83</v>
      </c>
      <c r="AT133" s="223" t="s">
        <v>75</v>
      </c>
      <c r="AU133" s="223" t="s">
        <v>76</v>
      </c>
      <c r="AY133" s="222" t="s">
        <v>172</v>
      </c>
      <c r="BK133" s="224">
        <f>BK134+BK136+BK140</f>
        <v>0</v>
      </c>
    </row>
    <row r="134" s="12" customFormat="1" ht="22.8" customHeight="1">
      <c r="A134" s="12"/>
      <c r="B134" s="211"/>
      <c r="C134" s="212"/>
      <c r="D134" s="213" t="s">
        <v>75</v>
      </c>
      <c r="E134" s="225" t="s">
        <v>216</v>
      </c>
      <c r="F134" s="225" t="s">
        <v>590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P135</f>
        <v>0</v>
      </c>
      <c r="Q134" s="219"/>
      <c r="R134" s="220">
        <f>R135</f>
        <v>0.026679999999999999</v>
      </c>
      <c r="S134" s="219"/>
      <c r="T134" s="221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83</v>
      </c>
      <c r="AT134" s="223" t="s">
        <v>75</v>
      </c>
      <c r="AU134" s="223" t="s">
        <v>83</v>
      </c>
      <c r="AY134" s="222" t="s">
        <v>172</v>
      </c>
      <c r="BK134" s="224">
        <f>BK135</f>
        <v>0</v>
      </c>
    </row>
    <row r="135" s="2" customFormat="1" ht="24.15" customHeight="1">
      <c r="A135" s="39"/>
      <c r="B135" s="40"/>
      <c r="C135" s="227" t="s">
        <v>83</v>
      </c>
      <c r="D135" s="227" t="s">
        <v>174</v>
      </c>
      <c r="E135" s="228" t="s">
        <v>1964</v>
      </c>
      <c r="F135" s="229" t="s">
        <v>1965</v>
      </c>
      <c r="G135" s="230" t="s">
        <v>301</v>
      </c>
      <c r="H135" s="231">
        <v>1</v>
      </c>
      <c r="I135" s="232"/>
      <c r="J135" s="233">
        <f>ROUND(I135*H135,2)</f>
        <v>0</v>
      </c>
      <c r="K135" s="229" t="s">
        <v>178</v>
      </c>
      <c r="L135" s="45"/>
      <c r="M135" s="234" t="s">
        <v>1</v>
      </c>
      <c r="N135" s="235" t="s">
        <v>41</v>
      </c>
      <c r="O135" s="92"/>
      <c r="P135" s="236">
        <f>O135*H135</f>
        <v>0</v>
      </c>
      <c r="Q135" s="236">
        <v>0.026679999999999999</v>
      </c>
      <c r="R135" s="236">
        <f>Q135*H135</f>
        <v>0.026679999999999999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106</v>
      </c>
      <c r="AT135" s="238" t="s">
        <v>174</v>
      </c>
      <c r="AU135" s="238" t="s">
        <v>85</v>
      </c>
      <c r="AY135" s="18" t="s">
        <v>172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83</v>
      </c>
      <c r="BK135" s="239">
        <f>ROUND(I135*H135,2)</f>
        <v>0</v>
      </c>
      <c r="BL135" s="18" t="s">
        <v>106</v>
      </c>
      <c r="BM135" s="238" t="s">
        <v>1966</v>
      </c>
    </row>
    <row r="136" s="12" customFormat="1" ht="22.8" customHeight="1">
      <c r="A136" s="12"/>
      <c r="B136" s="211"/>
      <c r="C136" s="212"/>
      <c r="D136" s="213" t="s">
        <v>75</v>
      </c>
      <c r="E136" s="225" t="s">
        <v>220</v>
      </c>
      <c r="F136" s="225" t="s">
        <v>598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SUM(P137:P139)</f>
        <v>0</v>
      </c>
      <c r="Q136" s="219"/>
      <c r="R136" s="220">
        <f>SUM(R137:R139)</f>
        <v>0.00232</v>
      </c>
      <c r="S136" s="219"/>
      <c r="T136" s="221">
        <f>SUM(T137:T139)</f>
        <v>0.10100000000000001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83</v>
      </c>
      <c r="AT136" s="223" t="s">
        <v>75</v>
      </c>
      <c r="AU136" s="223" t="s">
        <v>83</v>
      </c>
      <c r="AY136" s="222" t="s">
        <v>172</v>
      </c>
      <c r="BK136" s="224">
        <f>SUM(BK137:BK139)</f>
        <v>0</v>
      </c>
    </row>
    <row r="137" s="2" customFormat="1" ht="24.15" customHeight="1">
      <c r="A137" s="39"/>
      <c r="B137" s="40"/>
      <c r="C137" s="227" t="s">
        <v>85</v>
      </c>
      <c r="D137" s="227" t="s">
        <v>174</v>
      </c>
      <c r="E137" s="228" t="s">
        <v>1967</v>
      </c>
      <c r="F137" s="229" t="s">
        <v>1968</v>
      </c>
      <c r="G137" s="230" t="s">
        <v>291</v>
      </c>
      <c r="H137" s="231">
        <v>1</v>
      </c>
      <c r="I137" s="232"/>
      <c r="J137" s="233">
        <f>ROUND(I137*H137,2)</f>
        <v>0</v>
      </c>
      <c r="K137" s="229" t="s">
        <v>178</v>
      </c>
      <c r="L137" s="45"/>
      <c r="M137" s="234" t="s">
        <v>1</v>
      </c>
      <c r="N137" s="235" t="s">
        <v>41</v>
      </c>
      <c r="O137" s="92"/>
      <c r="P137" s="236">
        <f>O137*H137</f>
        <v>0</v>
      </c>
      <c r="Q137" s="236">
        <v>0.00232</v>
      </c>
      <c r="R137" s="236">
        <f>Q137*H137</f>
        <v>0.00232</v>
      </c>
      <c r="S137" s="236">
        <v>0.10100000000000001</v>
      </c>
      <c r="T137" s="237">
        <f>S137*H137</f>
        <v>0.10100000000000001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106</v>
      </c>
      <c r="AT137" s="238" t="s">
        <v>174</v>
      </c>
      <c r="AU137" s="238" t="s">
        <v>85</v>
      </c>
      <c r="AY137" s="18" t="s">
        <v>172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83</v>
      </c>
      <c r="BK137" s="239">
        <f>ROUND(I137*H137,2)</f>
        <v>0</v>
      </c>
      <c r="BL137" s="18" t="s">
        <v>106</v>
      </c>
      <c r="BM137" s="238" t="s">
        <v>1969</v>
      </c>
    </row>
    <row r="138" s="13" customFormat="1">
      <c r="A138" s="13"/>
      <c r="B138" s="240"/>
      <c r="C138" s="241"/>
      <c r="D138" s="242" t="s">
        <v>180</v>
      </c>
      <c r="E138" s="243" t="s">
        <v>1</v>
      </c>
      <c r="F138" s="244" t="s">
        <v>1970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180</v>
      </c>
      <c r="AU138" s="250" t="s">
        <v>85</v>
      </c>
      <c r="AV138" s="13" t="s">
        <v>83</v>
      </c>
      <c r="AW138" s="13" t="s">
        <v>33</v>
      </c>
      <c r="AX138" s="13" t="s">
        <v>76</v>
      </c>
      <c r="AY138" s="250" t="s">
        <v>172</v>
      </c>
    </row>
    <row r="139" s="14" customFormat="1">
      <c r="A139" s="14"/>
      <c r="B139" s="251"/>
      <c r="C139" s="252"/>
      <c r="D139" s="242" t="s">
        <v>180</v>
      </c>
      <c r="E139" s="253" t="s">
        <v>1</v>
      </c>
      <c r="F139" s="254" t="s">
        <v>83</v>
      </c>
      <c r="G139" s="252"/>
      <c r="H139" s="255">
        <v>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180</v>
      </c>
      <c r="AU139" s="261" t="s">
        <v>85</v>
      </c>
      <c r="AV139" s="14" t="s">
        <v>85</v>
      </c>
      <c r="AW139" s="14" t="s">
        <v>33</v>
      </c>
      <c r="AX139" s="14" t="s">
        <v>83</v>
      </c>
      <c r="AY139" s="261" t="s">
        <v>172</v>
      </c>
    </row>
    <row r="140" s="12" customFormat="1" ht="22.8" customHeight="1">
      <c r="A140" s="12"/>
      <c r="B140" s="211"/>
      <c r="C140" s="212"/>
      <c r="D140" s="213" t="s">
        <v>75</v>
      </c>
      <c r="E140" s="225" t="s">
        <v>1421</v>
      </c>
      <c r="F140" s="225" t="s">
        <v>1422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SUM(P141:P148)</f>
        <v>0</v>
      </c>
      <c r="Q140" s="219"/>
      <c r="R140" s="220">
        <f>SUM(R141:R148)</f>
        <v>0</v>
      </c>
      <c r="S140" s="219"/>
      <c r="T140" s="221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83</v>
      </c>
      <c r="AT140" s="223" t="s">
        <v>75</v>
      </c>
      <c r="AU140" s="223" t="s">
        <v>83</v>
      </c>
      <c r="AY140" s="222" t="s">
        <v>172</v>
      </c>
      <c r="BK140" s="224">
        <f>SUM(BK141:BK148)</f>
        <v>0</v>
      </c>
    </row>
    <row r="141" s="2" customFormat="1" ht="24.15" customHeight="1">
      <c r="A141" s="39"/>
      <c r="B141" s="40"/>
      <c r="C141" s="227" t="s">
        <v>101</v>
      </c>
      <c r="D141" s="227" t="s">
        <v>174</v>
      </c>
      <c r="E141" s="228" t="s">
        <v>1930</v>
      </c>
      <c r="F141" s="229" t="s">
        <v>1931</v>
      </c>
      <c r="G141" s="230" t="s">
        <v>229</v>
      </c>
      <c r="H141" s="231">
        <v>1.0520000000000001</v>
      </c>
      <c r="I141" s="232"/>
      <c r="J141" s="233">
        <f>ROUND(I141*H141,2)</f>
        <v>0</v>
      </c>
      <c r="K141" s="229" t="s">
        <v>178</v>
      </c>
      <c r="L141" s="45"/>
      <c r="M141" s="234" t="s">
        <v>1</v>
      </c>
      <c r="N141" s="235" t="s">
        <v>41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106</v>
      </c>
      <c r="AT141" s="238" t="s">
        <v>174</v>
      </c>
      <c r="AU141" s="238" t="s">
        <v>85</v>
      </c>
      <c r="AY141" s="18" t="s">
        <v>172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83</v>
      </c>
      <c r="BK141" s="239">
        <f>ROUND(I141*H141,2)</f>
        <v>0</v>
      </c>
      <c r="BL141" s="18" t="s">
        <v>106</v>
      </c>
      <c r="BM141" s="238" t="s">
        <v>1971</v>
      </c>
    </row>
    <row r="142" s="2" customFormat="1" ht="24.15" customHeight="1">
      <c r="A142" s="39"/>
      <c r="B142" s="40"/>
      <c r="C142" s="227" t="s">
        <v>106</v>
      </c>
      <c r="D142" s="227" t="s">
        <v>174</v>
      </c>
      <c r="E142" s="228" t="s">
        <v>899</v>
      </c>
      <c r="F142" s="229" t="s">
        <v>1426</v>
      </c>
      <c r="G142" s="230" t="s">
        <v>229</v>
      </c>
      <c r="H142" s="231">
        <v>1.0520000000000001</v>
      </c>
      <c r="I142" s="232"/>
      <c r="J142" s="233">
        <f>ROUND(I142*H142,2)</f>
        <v>0</v>
      </c>
      <c r="K142" s="229" t="s">
        <v>178</v>
      </c>
      <c r="L142" s="45"/>
      <c r="M142" s="234" t="s">
        <v>1</v>
      </c>
      <c r="N142" s="235" t="s">
        <v>41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106</v>
      </c>
      <c r="AT142" s="238" t="s">
        <v>174</v>
      </c>
      <c r="AU142" s="238" t="s">
        <v>85</v>
      </c>
      <c r="AY142" s="18" t="s">
        <v>172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83</v>
      </c>
      <c r="BK142" s="239">
        <f>ROUND(I142*H142,2)</f>
        <v>0</v>
      </c>
      <c r="BL142" s="18" t="s">
        <v>106</v>
      </c>
      <c r="BM142" s="238" t="s">
        <v>1972</v>
      </c>
    </row>
    <row r="143" s="13" customFormat="1">
      <c r="A143" s="13"/>
      <c r="B143" s="240"/>
      <c r="C143" s="241"/>
      <c r="D143" s="242" t="s">
        <v>180</v>
      </c>
      <c r="E143" s="243" t="s">
        <v>1</v>
      </c>
      <c r="F143" s="244" t="s">
        <v>1973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180</v>
      </c>
      <c r="AU143" s="250" t="s">
        <v>85</v>
      </c>
      <c r="AV143" s="13" t="s">
        <v>83</v>
      </c>
      <c r="AW143" s="13" t="s">
        <v>33</v>
      </c>
      <c r="AX143" s="13" t="s">
        <v>76</v>
      </c>
      <c r="AY143" s="250" t="s">
        <v>172</v>
      </c>
    </row>
    <row r="144" s="14" customFormat="1">
      <c r="A144" s="14"/>
      <c r="B144" s="251"/>
      <c r="C144" s="252"/>
      <c r="D144" s="242" t="s">
        <v>180</v>
      </c>
      <c r="E144" s="253" t="s">
        <v>1</v>
      </c>
      <c r="F144" s="254" t="s">
        <v>1974</v>
      </c>
      <c r="G144" s="252"/>
      <c r="H144" s="255">
        <v>1.0520000000000001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180</v>
      </c>
      <c r="AU144" s="261" t="s">
        <v>85</v>
      </c>
      <c r="AV144" s="14" t="s">
        <v>85</v>
      </c>
      <c r="AW144" s="14" t="s">
        <v>33</v>
      </c>
      <c r="AX144" s="14" t="s">
        <v>76</v>
      </c>
      <c r="AY144" s="261" t="s">
        <v>172</v>
      </c>
    </row>
    <row r="145" s="15" customFormat="1">
      <c r="A145" s="15"/>
      <c r="B145" s="262"/>
      <c r="C145" s="263"/>
      <c r="D145" s="242" t="s">
        <v>180</v>
      </c>
      <c r="E145" s="264" t="s">
        <v>1</v>
      </c>
      <c r="F145" s="265" t="s">
        <v>185</v>
      </c>
      <c r="G145" s="263"/>
      <c r="H145" s="266">
        <v>1.0520000000000001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2" t="s">
        <v>180</v>
      </c>
      <c r="AU145" s="272" t="s">
        <v>85</v>
      </c>
      <c r="AV145" s="15" t="s">
        <v>106</v>
      </c>
      <c r="AW145" s="15" t="s">
        <v>33</v>
      </c>
      <c r="AX145" s="15" t="s">
        <v>83</v>
      </c>
      <c r="AY145" s="272" t="s">
        <v>172</v>
      </c>
    </row>
    <row r="146" s="2" customFormat="1" ht="24.15" customHeight="1">
      <c r="A146" s="39"/>
      <c r="B146" s="40"/>
      <c r="C146" s="227" t="s">
        <v>111</v>
      </c>
      <c r="D146" s="227" t="s">
        <v>174</v>
      </c>
      <c r="E146" s="228" t="s">
        <v>903</v>
      </c>
      <c r="F146" s="229" t="s">
        <v>1428</v>
      </c>
      <c r="G146" s="230" t="s">
        <v>229</v>
      </c>
      <c r="H146" s="231">
        <v>10.52</v>
      </c>
      <c r="I146" s="232"/>
      <c r="J146" s="233">
        <f>ROUND(I146*H146,2)</f>
        <v>0</v>
      </c>
      <c r="K146" s="229" t="s">
        <v>178</v>
      </c>
      <c r="L146" s="45"/>
      <c r="M146" s="234" t="s">
        <v>1</v>
      </c>
      <c r="N146" s="235" t="s">
        <v>41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106</v>
      </c>
      <c r="AT146" s="238" t="s">
        <v>174</v>
      </c>
      <c r="AU146" s="238" t="s">
        <v>85</v>
      </c>
      <c r="AY146" s="18" t="s">
        <v>172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83</v>
      </c>
      <c r="BK146" s="239">
        <f>ROUND(I146*H146,2)</f>
        <v>0</v>
      </c>
      <c r="BL146" s="18" t="s">
        <v>106</v>
      </c>
      <c r="BM146" s="238" t="s">
        <v>1975</v>
      </c>
    </row>
    <row r="147" s="14" customFormat="1">
      <c r="A147" s="14"/>
      <c r="B147" s="251"/>
      <c r="C147" s="252"/>
      <c r="D147" s="242" t="s">
        <v>180</v>
      </c>
      <c r="E147" s="253" t="s">
        <v>1</v>
      </c>
      <c r="F147" s="254" t="s">
        <v>1976</v>
      </c>
      <c r="G147" s="252"/>
      <c r="H147" s="255">
        <v>10.52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180</v>
      </c>
      <c r="AU147" s="261" t="s">
        <v>85</v>
      </c>
      <c r="AV147" s="14" t="s">
        <v>85</v>
      </c>
      <c r="AW147" s="14" t="s">
        <v>33</v>
      </c>
      <c r="AX147" s="14" t="s">
        <v>83</v>
      </c>
      <c r="AY147" s="261" t="s">
        <v>172</v>
      </c>
    </row>
    <row r="148" s="2" customFormat="1" ht="24.15" customHeight="1">
      <c r="A148" s="39"/>
      <c r="B148" s="40"/>
      <c r="C148" s="227" t="s">
        <v>116</v>
      </c>
      <c r="D148" s="227" t="s">
        <v>174</v>
      </c>
      <c r="E148" s="228" t="s">
        <v>908</v>
      </c>
      <c r="F148" s="229" t="s">
        <v>1937</v>
      </c>
      <c r="G148" s="230" t="s">
        <v>229</v>
      </c>
      <c r="H148" s="231">
        <v>1.0520000000000001</v>
      </c>
      <c r="I148" s="232"/>
      <c r="J148" s="233">
        <f>ROUND(I148*H148,2)</f>
        <v>0</v>
      </c>
      <c r="K148" s="229" t="s">
        <v>178</v>
      </c>
      <c r="L148" s="45"/>
      <c r="M148" s="234" t="s">
        <v>1</v>
      </c>
      <c r="N148" s="235" t="s">
        <v>41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106</v>
      </c>
      <c r="AT148" s="238" t="s">
        <v>174</v>
      </c>
      <c r="AU148" s="238" t="s">
        <v>85</v>
      </c>
      <c r="AY148" s="18" t="s">
        <v>172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83</v>
      </c>
      <c r="BK148" s="239">
        <f>ROUND(I148*H148,2)</f>
        <v>0</v>
      </c>
      <c r="BL148" s="18" t="s">
        <v>106</v>
      </c>
      <c r="BM148" s="238" t="s">
        <v>1977</v>
      </c>
    </row>
    <row r="149" s="12" customFormat="1" ht="25.92" customHeight="1">
      <c r="A149" s="12"/>
      <c r="B149" s="211"/>
      <c r="C149" s="212"/>
      <c r="D149" s="213" t="s">
        <v>75</v>
      </c>
      <c r="E149" s="214" t="s">
        <v>915</v>
      </c>
      <c r="F149" s="214" t="s">
        <v>916</v>
      </c>
      <c r="G149" s="212"/>
      <c r="H149" s="212"/>
      <c r="I149" s="215"/>
      <c r="J149" s="216">
        <f>BK149</f>
        <v>0</v>
      </c>
      <c r="K149" s="212"/>
      <c r="L149" s="217"/>
      <c r="M149" s="218"/>
      <c r="N149" s="219"/>
      <c r="O149" s="219"/>
      <c r="P149" s="220">
        <f>P150+P156+P218+P300+P306+P362</f>
        <v>0</v>
      </c>
      <c r="Q149" s="219"/>
      <c r="R149" s="220">
        <f>R150+R156+R218+R300+R306+R362</f>
        <v>1.1569179999999999</v>
      </c>
      <c r="S149" s="219"/>
      <c r="T149" s="221">
        <f>T150+T156+T218+T300+T306+T362</f>
        <v>0.95067000000000013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85</v>
      </c>
      <c r="AT149" s="223" t="s">
        <v>75</v>
      </c>
      <c r="AU149" s="223" t="s">
        <v>76</v>
      </c>
      <c r="AY149" s="222" t="s">
        <v>172</v>
      </c>
      <c r="BK149" s="224">
        <f>BK150+BK156+BK218+BK300+BK306+BK362</f>
        <v>0</v>
      </c>
    </row>
    <row r="150" s="12" customFormat="1" ht="22.8" customHeight="1">
      <c r="A150" s="12"/>
      <c r="B150" s="211"/>
      <c r="C150" s="212"/>
      <c r="D150" s="213" t="s">
        <v>75</v>
      </c>
      <c r="E150" s="225" t="s">
        <v>917</v>
      </c>
      <c r="F150" s="225" t="s">
        <v>918</v>
      </c>
      <c r="G150" s="212"/>
      <c r="H150" s="212"/>
      <c r="I150" s="215"/>
      <c r="J150" s="226">
        <f>BK150</f>
        <v>0</v>
      </c>
      <c r="K150" s="212"/>
      <c r="L150" s="217"/>
      <c r="M150" s="218"/>
      <c r="N150" s="219"/>
      <c r="O150" s="219"/>
      <c r="P150" s="220">
        <f>SUM(P151:P155)</f>
        <v>0</v>
      </c>
      <c r="Q150" s="219"/>
      <c r="R150" s="220">
        <f>SUM(R151:R155)</f>
        <v>0.0045880000000000001</v>
      </c>
      <c r="S150" s="219"/>
      <c r="T150" s="221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85</v>
      </c>
      <c r="AT150" s="223" t="s">
        <v>75</v>
      </c>
      <c r="AU150" s="223" t="s">
        <v>83</v>
      </c>
      <c r="AY150" s="222" t="s">
        <v>172</v>
      </c>
      <c r="BK150" s="224">
        <f>SUM(BK151:BK155)</f>
        <v>0</v>
      </c>
    </row>
    <row r="151" s="2" customFormat="1" ht="24.15" customHeight="1">
      <c r="A151" s="39"/>
      <c r="B151" s="40"/>
      <c r="C151" s="227" t="s">
        <v>121</v>
      </c>
      <c r="D151" s="227" t="s">
        <v>174</v>
      </c>
      <c r="E151" s="228" t="s">
        <v>1978</v>
      </c>
      <c r="F151" s="229" t="s">
        <v>1979</v>
      </c>
      <c r="G151" s="230" t="s">
        <v>177</v>
      </c>
      <c r="H151" s="231">
        <v>2</v>
      </c>
      <c r="I151" s="232"/>
      <c r="J151" s="233">
        <f>ROUND(I151*H151,2)</f>
        <v>0</v>
      </c>
      <c r="K151" s="229" t="s">
        <v>178</v>
      </c>
      <c r="L151" s="45"/>
      <c r="M151" s="234" t="s">
        <v>1</v>
      </c>
      <c r="N151" s="235" t="s">
        <v>41</v>
      </c>
      <c r="O151" s="92"/>
      <c r="P151" s="236">
        <f>O151*H151</f>
        <v>0</v>
      </c>
      <c r="Q151" s="236">
        <v>0.00076999999999999996</v>
      </c>
      <c r="R151" s="236">
        <f>Q151*H151</f>
        <v>0.0015399999999999999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265</v>
      </c>
      <c r="AT151" s="238" t="s">
        <v>174</v>
      </c>
      <c r="AU151" s="238" t="s">
        <v>85</v>
      </c>
      <c r="AY151" s="18" t="s">
        <v>172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83</v>
      </c>
      <c r="BK151" s="239">
        <f>ROUND(I151*H151,2)</f>
        <v>0</v>
      </c>
      <c r="BL151" s="18" t="s">
        <v>265</v>
      </c>
      <c r="BM151" s="238" t="s">
        <v>1980</v>
      </c>
    </row>
    <row r="152" s="13" customFormat="1">
      <c r="A152" s="13"/>
      <c r="B152" s="240"/>
      <c r="C152" s="241"/>
      <c r="D152" s="242" t="s">
        <v>180</v>
      </c>
      <c r="E152" s="243" t="s">
        <v>1</v>
      </c>
      <c r="F152" s="244" t="s">
        <v>1981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180</v>
      </c>
      <c r="AU152" s="250" t="s">
        <v>85</v>
      </c>
      <c r="AV152" s="13" t="s">
        <v>83</v>
      </c>
      <c r="AW152" s="13" t="s">
        <v>33</v>
      </c>
      <c r="AX152" s="13" t="s">
        <v>76</v>
      </c>
      <c r="AY152" s="250" t="s">
        <v>172</v>
      </c>
    </row>
    <row r="153" s="14" customFormat="1">
      <c r="A153" s="14"/>
      <c r="B153" s="251"/>
      <c r="C153" s="252"/>
      <c r="D153" s="242" t="s">
        <v>180</v>
      </c>
      <c r="E153" s="253" t="s">
        <v>1</v>
      </c>
      <c r="F153" s="254" t="s">
        <v>85</v>
      </c>
      <c r="G153" s="252"/>
      <c r="H153" s="255">
        <v>2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180</v>
      </c>
      <c r="AU153" s="261" t="s">
        <v>85</v>
      </c>
      <c r="AV153" s="14" t="s">
        <v>85</v>
      </c>
      <c r="AW153" s="14" t="s">
        <v>33</v>
      </c>
      <c r="AX153" s="14" t="s">
        <v>83</v>
      </c>
      <c r="AY153" s="261" t="s">
        <v>172</v>
      </c>
    </row>
    <row r="154" s="2" customFormat="1" ht="14.4" customHeight="1">
      <c r="A154" s="39"/>
      <c r="B154" s="40"/>
      <c r="C154" s="284" t="s">
        <v>216</v>
      </c>
      <c r="D154" s="284" t="s">
        <v>259</v>
      </c>
      <c r="E154" s="285" t="s">
        <v>1982</v>
      </c>
      <c r="F154" s="286" t="s">
        <v>1983</v>
      </c>
      <c r="G154" s="287" t="s">
        <v>177</v>
      </c>
      <c r="H154" s="288">
        <v>2.3999999999999999</v>
      </c>
      <c r="I154" s="289"/>
      <c r="J154" s="290">
        <f>ROUND(I154*H154,2)</f>
        <v>0</v>
      </c>
      <c r="K154" s="286" t="s">
        <v>178</v>
      </c>
      <c r="L154" s="291"/>
      <c r="M154" s="292" t="s">
        <v>1</v>
      </c>
      <c r="N154" s="293" t="s">
        <v>41</v>
      </c>
      <c r="O154" s="92"/>
      <c r="P154" s="236">
        <f>O154*H154</f>
        <v>0</v>
      </c>
      <c r="Q154" s="236">
        <v>0.0012700000000000001</v>
      </c>
      <c r="R154" s="236">
        <f>Q154*H154</f>
        <v>0.0030479999999999999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358</v>
      </c>
      <c r="AT154" s="238" t="s">
        <v>259</v>
      </c>
      <c r="AU154" s="238" t="s">
        <v>85</v>
      </c>
      <c r="AY154" s="18" t="s">
        <v>172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83</v>
      </c>
      <c r="BK154" s="239">
        <f>ROUND(I154*H154,2)</f>
        <v>0</v>
      </c>
      <c r="BL154" s="18" t="s">
        <v>265</v>
      </c>
      <c r="BM154" s="238" t="s">
        <v>1984</v>
      </c>
    </row>
    <row r="155" s="14" customFormat="1">
      <c r="A155" s="14"/>
      <c r="B155" s="251"/>
      <c r="C155" s="252"/>
      <c r="D155" s="242" t="s">
        <v>180</v>
      </c>
      <c r="E155" s="252"/>
      <c r="F155" s="254" t="s">
        <v>1985</v>
      </c>
      <c r="G155" s="252"/>
      <c r="H155" s="255">
        <v>2.3999999999999999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180</v>
      </c>
      <c r="AU155" s="261" t="s">
        <v>85</v>
      </c>
      <c r="AV155" s="14" t="s">
        <v>85</v>
      </c>
      <c r="AW155" s="14" t="s">
        <v>4</v>
      </c>
      <c r="AX155" s="14" t="s">
        <v>83</v>
      </c>
      <c r="AY155" s="261" t="s">
        <v>172</v>
      </c>
    </row>
    <row r="156" s="12" customFormat="1" ht="22.8" customHeight="1">
      <c r="A156" s="12"/>
      <c r="B156" s="211"/>
      <c r="C156" s="212"/>
      <c r="D156" s="213" t="s">
        <v>75</v>
      </c>
      <c r="E156" s="225" t="s">
        <v>983</v>
      </c>
      <c r="F156" s="225" t="s">
        <v>984</v>
      </c>
      <c r="G156" s="212"/>
      <c r="H156" s="212"/>
      <c r="I156" s="215"/>
      <c r="J156" s="226">
        <f>BK156</f>
        <v>0</v>
      </c>
      <c r="K156" s="212"/>
      <c r="L156" s="217"/>
      <c r="M156" s="218"/>
      <c r="N156" s="219"/>
      <c r="O156" s="219"/>
      <c r="P156" s="220">
        <f>SUM(P157:P217)</f>
        <v>0</v>
      </c>
      <c r="Q156" s="219"/>
      <c r="R156" s="220">
        <f>SUM(R157:R217)</f>
        <v>0.18255999999999997</v>
      </c>
      <c r="S156" s="219"/>
      <c r="T156" s="221">
        <f>SUM(T157:T217)</f>
        <v>0.48270000000000002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2" t="s">
        <v>85</v>
      </c>
      <c r="AT156" s="223" t="s">
        <v>75</v>
      </c>
      <c r="AU156" s="223" t="s">
        <v>83</v>
      </c>
      <c r="AY156" s="222" t="s">
        <v>172</v>
      </c>
      <c r="BK156" s="224">
        <f>SUM(BK157:BK217)</f>
        <v>0</v>
      </c>
    </row>
    <row r="157" s="2" customFormat="1" ht="14.4" customHeight="1">
      <c r="A157" s="39"/>
      <c r="B157" s="40"/>
      <c r="C157" s="227" t="s">
        <v>220</v>
      </c>
      <c r="D157" s="227" t="s">
        <v>174</v>
      </c>
      <c r="E157" s="228" t="s">
        <v>1986</v>
      </c>
      <c r="F157" s="229" t="s">
        <v>1987</v>
      </c>
      <c r="G157" s="230" t="s">
        <v>291</v>
      </c>
      <c r="H157" s="231">
        <v>30</v>
      </c>
      <c r="I157" s="232"/>
      <c r="J157" s="233">
        <f>ROUND(I157*H157,2)</f>
        <v>0</v>
      </c>
      <c r="K157" s="229" t="s">
        <v>178</v>
      </c>
      <c r="L157" s="45"/>
      <c r="M157" s="234" t="s">
        <v>1</v>
      </c>
      <c r="N157" s="235" t="s">
        <v>41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0.014919999999999999</v>
      </c>
      <c r="T157" s="237">
        <f>S157*H157</f>
        <v>0.4476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265</v>
      </c>
      <c r="AT157" s="238" t="s">
        <v>174</v>
      </c>
      <c r="AU157" s="238" t="s">
        <v>85</v>
      </c>
      <c r="AY157" s="18" t="s">
        <v>172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83</v>
      </c>
      <c r="BK157" s="239">
        <f>ROUND(I157*H157,2)</f>
        <v>0</v>
      </c>
      <c r="BL157" s="18" t="s">
        <v>265</v>
      </c>
      <c r="BM157" s="238" t="s">
        <v>1988</v>
      </c>
    </row>
    <row r="158" s="2" customFormat="1" ht="14.4" customHeight="1">
      <c r="A158" s="39"/>
      <c r="B158" s="40"/>
      <c r="C158" s="227" t="s">
        <v>226</v>
      </c>
      <c r="D158" s="227" t="s">
        <v>174</v>
      </c>
      <c r="E158" s="228" t="s">
        <v>1989</v>
      </c>
      <c r="F158" s="229" t="s">
        <v>1990</v>
      </c>
      <c r="G158" s="230" t="s">
        <v>291</v>
      </c>
      <c r="H158" s="231">
        <v>12</v>
      </c>
      <c r="I158" s="232"/>
      <c r="J158" s="233">
        <f>ROUND(I158*H158,2)</f>
        <v>0</v>
      </c>
      <c r="K158" s="229" t="s">
        <v>178</v>
      </c>
      <c r="L158" s="45"/>
      <c r="M158" s="234" t="s">
        <v>1</v>
      </c>
      <c r="N158" s="235" t="s">
        <v>41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0.0020999999999999999</v>
      </c>
      <c r="T158" s="237">
        <f>S158*H158</f>
        <v>0.0252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265</v>
      </c>
      <c r="AT158" s="238" t="s">
        <v>174</v>
      </c>
      <c r="AU158" s="238" t="s">
        <v>85</v>
      </c>
      <c r="AY158" s="18" t="s">
        <v>172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83</v>
      </c>
      <c r="BK158" s="239">
        <f>ROUND(I158*H158,2)</f>
        <v>0</v>
      </c>
      <c r="BL158" s="18" t="s">
        <v>265</v>
      </c>
      <c r="BM158" s="238" t="s">
        <v>1991</v>
      </c>
    </row>
    <row r="159" s="2" customFormat="1" ht="14.4" customHeight="1">
      <c r="A159" s="39"/>
      <c r="B159" s="40"/>
      <c r="C159" s="227" t="s">
        <v>233</v>
      </c>
      <c r="D159" s="227" t="s">
        <v>174</v>
      </c>
      <c r="E159" s="228" t="s">
        <v>1992</v>
      </c>
      <c r="F159" s="229" t="s">
        <v>1993</v>
      </c>
      <c r="G159" s="230" t="s">
        <v>291</v>
      </c>
      <c r="H159" s="231">
        <v>5</v>
      </c>
      <c r="I159" s="232"/>
      <c r="J159" s="233">
        <f>ROUND(I159*H159,2)</f>
        <v>0</v>
      </c>
      <c r="K159" s="229" t="s">
        <v>178</v>
      </c>
      <c r="L159" s="45"/>
      <c r="M159" s="234" t="s">
        <v>1</v>
      </c>
      <c r="N159" s="235" t="s">
        <v>41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0.00198</v>
      </c>
      <c r="T159" s="237">
        <f>S159*H159</f>
        <v>0.0098999999999999991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265</v>
      </c>
      <c r="AT159" s="238" t="s">
        <v>174</v>
      </c>
      <c r="AU159" s="238" t="s">
        <v>85</v>
      </c>
      <c r="AY159" s="18" t="s">
        <v>172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83</v>
      </c>
      <c r="BK159" s="239">
        <f>ROUND(I159*H159,2)</f>
        <v>0</v>
      </c>
      <c r="BL159" s="18" t="s">
        <v>265</v>
      </c>
      <c r="BM159" s="238" t="s">
        <v>1994</v>
      </c>
    </row>
    <row r="160" s="2" customFormat="1" ht="14.4" customHeight="1">
      <c r="A160" s="39"/>
      <c r="B160" s="40"/>
      <c r="C160" s="227" t="s">
        <v>238</v>
      </c>
      <c r="D160" s="227" t="s">
        <v>174</v>
      </c>
      <c r="E160" s="228" t="s">
        <v>1995</v>
      </c>
      <c r="F160" s="229" t="s">
        <v>1996</v>
      </c>
      <c r="G160" s="230" t="s">
        <v>291</v>
      </c>
      <c r="H160" s="231">
        <v>4</v>
      </c>
      <c r="I160" s="232"/>
      <c r="J160" s="233">
        <f>ROUND(I160*H160,2)</f>
        <v>0</v>
      </c>
      <c r="K160" s="229" t="s">
        <v>178</v>
      </c>
      <c r="L160" s="45"/>
      <c r="M160" s="234" t="s">
        <v>1</v>
      </c>
      <c r="N160" s="235" t="s">
        <v>41</v>
      </c>
      <c r="O160" s="92"/>
      <c r="P160" s="236">
        <f>O160*H160</f>
        <v>0</v>
      </c>
      <c r="Q160" s="236">
        <v>0.012319999999999999</v>
      </c>
      <c r="R160" s="236">
        <f>Q160*H160</f>
        <v>0.049279999999999997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265</v>
      </c>
      <c r="AT160" s="238" t="s">
        <v>174</v>
      </c>
      <c r="AU160" s="238" t="s">
        <v>85</v>
      </c>
      <c r="AY160" s="18" t="s">
        <v>172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83</v>
      </c>
      <c r="BK160" s="239">
        <f>ROUND(I160*H160,2)</f>
        <v>0</v>
      </c>
      <c r="BL160" s="18" t="s">
        <v>265</v>
      </c>
      <c r="BM160" s="238" t="s">
        <v>1997</v>
      </c>
    </row>
    <row r="161" s="2" customFormat="1" ht="14.4" customHeight="1">
      <c r="A161" s="39"/>
      <c r="B161" s="40"/>
      <c r="C161" s="284" t="s">
        <v>244</v>
      </c>
      <c r="D161" s="284" t="s">
        <v>259</v>
      </c>
      <c r="E161" s="285" t="s">
        <v>1998</v>
      </c>
      <c r="F161" s="286" t="s">
        <v>1999</v>
      </c>
      <c r="G161" s="287" t="s">
        <v>301</v>
      </c>
      <c r="H161" s="288">
        <v>1</v>
      </c>
      <c r="I161" s="289"/>
      <c r="J161" s="290">
        <f>ROUND(I161*H161,2)</f>
        <v>0</v>
      </c>
      <c r="K161" s="286" t="s">
        <v>178</v>
      </c>
      <c r="L161" s="291"/>
      <c r="M161" s="292" t="s">
        <v>1</v>
      </c>
      <c r="N161" s="293" t="s">
        <v>41</v>
      </c>
      <c r="O161" s="92"/>
      <c r="P161" s="236">
        <f>O161*H161</f>
        <v>0</v>
      </c>
      <c r="Q161" s="236">
        <v>0.00042999999999999999</v>
      </c>
      <c r="R161" s="236">
        <f>Q161*H161</f>
        <v>0.00042999999999999999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358</v>
      </c>
      <c r="AT161" s="238" t="s">
        <v>259</v>
      </c>
      <c r="AU161" s="238" t="s">
        <v>85</v>
      </c>
      <c r="AY161" s="18" t="s">
        <v>172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83</v>
      </c>
      <c r="BK161" s="239">
        <f>ROUND(I161*H161,2)</f>
        <v>0</v>
      </c>
      <c r="BL161" s="18" t="s">
        <v>265</v>
      </c>
      <c r="BM161" s="238" t="s">
        <v>2000</v>
      </c>
    </row>
    <row r="162" s="2" customFormat="1" ht="14.4" customHeight="1">
      <c r="A162" s="39"/>
      <c r="B162" s="40"/>
      <c r="C162" s="284" t="s">
        <v>254</v>
      </c>
      <c r="D162" s="284" t="s">
        <v>259</v>
      </c>
      <c r="E162" s="285" t="s">
        <v>2001</v>
      </c>
      <c r="F162" s="286" t="s">
        <v>2002</v>
      </c>
      <c r="G162" s="287" t="s">
        <v>301</v>
      </c>
      <c r="H162" s="288">
        <v>2</v>
      </c>
      <c r="I162" s="289"/>
      <c r="J162" s="290">
        <f>ROUND(I162*H162,2)</f>
        <v>0</v>
      </c>
      <c r="K162" s="286" t="s">
        <v>178</v>
      </c>
      <c r="L162" s="291"/>
      <c r="M162" s="292" t="s">
        <v>1</v>
      </c>
      <c r="N162" s="293" t="s">
        <v>41</v>
      </c>
      <c r="O162" s="92"/>
      <c r="P162" s="236">
        <f>O162*H162</f>
        <v>0</v>
      </c>
      <c r="Q162" s="236">
        <v>0.00080999999999999996</v>
      </c>
      <c r="R162" s="236">
        <f>Q162*H162</f>
        <v>0.0016199999999999999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358</v>
      </c>
      <c r="AT162" s="238" t="s">
        <v>259</v>
      </c>
      <c r="AU162" s="238" t="s">
        <v>85</v>
      </c>
      <c r="AY162" s="18" t="s">
        <v>172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83</v>
      </c>
      <c r="BK162" s="239">
        <f>ROUND(I162*H162,2)</f>
        <v>0</v>
      </c>
      <c r="BL162" s="18" t="s">
        <v>265</v>
      </c>
      <c r="BM162" s="238" t="s">
        <v>2003</v>
      </c>
    </row>
    <row r="163" s="2" customFormat="1" ht="14.4" customHeight="1">
      <c r="A163" s="39"/>
      <c r="B163" s="40"/>
      <c r="C163" s="284" t="s">
        <v>8</v>
      </c>
      <c r="D163" s="284" t="s">
        <v>259</v>
      </c>
      <c r="E163" s="285" t="s">
        <v>2004</v>
      </c>
      <c r="F163" s="286" t="s">
        <v>2005</v>
      </c>
      <c r="G163" s="287" t="s">
        <v>301</v>
      </c>
      <c r="H163" s="288">
        <v>1</v>
      </c>
      <c r="I163" s="289"/>
      <c r="J163" s="290">
        <f>ROUND(I163*H163,2)</f>
        <v>0</v>
      </c>
      <c r="K163" s="286" t="s">
        <v>178</v>
      </c>
      <c r="L163" s="291"/>
      <c r="M163" s="292" t="s">
        <v>1</v>
      </c>
      <c r="N163" s="293" t="s">
        <v>41</v>
      </c>
      <c r="O163" s="92"/>
      <c r="P163" s="236">
        <f>O163*H163</f>
        <v>0</v>
      </c>
      <c r="Q163" s="236">
        <v>0.00064999999999999997</v>
      </c>
      <c r="R163" s="236">
        <f>Q163*H163</f>
        <v>0.00064999999999999997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358</v>
      </c>
      <c r="AT163" s="238" t="s">
        <v>259</v>
      </c>
      <c r="AU163" s="238" t="s">
        <v>85</v>
      </c>
      <c r="AY163" s="18" t="s">
        <v>172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83</v>
      </c>
      <c r="BK163" s="239">
        <f>ROUND(I163*H163,2)</f>
        <v>0</v>
      </c>
      <c r="BL163" s="18" t="s">
        <v>265</v>
      </c>
      <c r="BM163" s="238" t="s">
        <v>2006</v>
      </c>
    </row>
    <row r="164" s="2" customFormat="1" ht="14.4" customHeight="1">
      <c r="A164" s="39"/>
      <c r="B164" s="40"/>
      <c r="C164" s="227" t="s">
        <v>265</v>
      </c>
      <c r="D164" s="227" t="s">
        <v>174</v>
      </c>
      <c r="E164" s="228" t="s">
        <v>2007</v>
      </c>
      <c r="F164" s="229" t="s">
        <v>2008</v>
      </c>
      <c r="G164" s="230" t="s">
        <v>291</v>
      </c>
      <c r="H164" s="231">
        <v>18</v>
      </c>
      <c r="I164" s="232"/>
      <c r="J164" s="233">
        <f>ROUND(I164*H164,2)</f>
        <v>0</v>
      </c>
      <c r="K164" s="229" t="s">
        <v>178</v>
      </c>
      <c r="L164" s="45"/>
      <c r="M164" s="234" t="s">
        <v>1</v>
      </c>
      <c r="N164" s="235" t="s">
        <v>41</v>
      </c>
      <c r="O164" s="92"/>
      <c r="P164" s="236">
        <f>O164*H164</f>
        <v>0</v>
      </c>
      <c r="Q164" s="236">
        <v>0.00059000000000000003</v>
      </c>
      <c r="R164" s="236">
        <f>Q164*H164</f>
        <v>0.010620000000000001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265</v>
      </c>
      <c r="AT164" s="238" t="s">
        <v>174</v>
      </c>
      <c r="AU164" s="238" t="s">
        <v>85</v>
      </c>
      <c r="AY164" s="18" t="s">
        <v>172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83</v>
      </c>
      <c r="BK164" s="239">
        <f>ROUND(I164*H164,2)</f>
        <v>0</v>
      </c>
      <c r="BL164" s="18" t="s">
        <v>265</v>
      </c>
      <c r="BM164" s="238" t="s">
        <v>2009</v>
      </c>
    </row>
    <row r="165" s="2" customFormat="1" ht="14.4" customHeight="1">
      <c r="A165" s="39"/>
      <c r="B165" s="40"/>
      <c r="C165" s="284" t="s">
        <v>272</v>
      </c>
      <c r="D165" s="284" t="s">
        <v>259</v>
      </c>
      <c r="E165" s="285" t="s">
        <v>2010</v>
      </c>
      <c r="F165" s="286" t="s">
        <v>2011</v>
      </c>
      <c r="G165" s="287" t="s">
        <v>301</v>
      </c>
      <c r="H165" s="288">
        <v>4</v>
      </c>
      <c r="I165" s="289"/>
      <c r="J165" s="290">
        <f>ROUND(I165*H165,2)</f>
        <v>0</v>
      </c>
      <c r="K165" s="286" t="s">
        <v>178</v>
      </c>
      <c r="L165" s="291"/>
      <c r="M165" s="292" t="s">
        <v>1</v>
      </c>
      <c r="N165" s="293" t="s">
        <v>41</v>
      </c>
      <c r="O165" s="92"/>
      <c r="P165" s="236">
        <f>O165*H165</f>
        <v>0</v>
      </c>
      <c r="Q165" s="236">
        <v>0.00013999999999999999</v>
      </c>
      <c r="R165" s="236">
        <f>Q165*H165</f>
        <v>0.00055999999999999995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358</v>
      </c>
      <c r="AT165" s="238" t="s">
        <v>259</v>
      </c>
      <c r="AU165" s="238" t="s">
        <v>85</v>
      </c>
      <c r="AY165" s="18" t="s">
        <v>172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83</v>
      </c>
      <c r="BK165" s="239">
        <f>ROUND(I165*H165,2)</f>
        <v>0</v>
      </c>
      <c r="BL165" s="18" t="s">
        <v>265</v>
      </c>
      <c r="BM165" s="238" t="s">
        <v>2012</v>
      </c>
    </row>
    <row r="166" s="2" customFormat="1" ht="24.15" customHeight="1">
      <c r="A166" s="39"/>
      <c r="B166" s="40"/>
      <c r="C166" s="284" t="s">
        <v>278</v>
      </c>
      <c r="D166" s="284" t="s">
        <v>259</v>
      </c>
      <c r="E166" s="285" t="s">
        <v>2013</v>
      </c>
      <c r="F166" s="286" t="s">
        <v>2014</v>
      </c>
      <c r="G166" s="287" t="s">
        <v>301</v>
      </c>
      <c r="H166" s="288">
        <v>4</v>
      </c>
      <c r="I166" s="289"/>
      <c r="J166" s="290">
        <f>ROUND(I166*H166,2)</f>
        <v>0</v>
      </c>
      <c r="K166" s="286" t="s">
        <v>178</v>
      </c>
      <c r="L166" s="291"/>
      <c r="M166" s="292" t="s">
        <v>1</v>
      </c>
      <c r="N166" s="293" t="s">
        <v>41</v>
      </c>
      <c r="O166" s="92"/>
      <c r="P166" s="236">
        <f>O166*H166</f>
        <v>0</v>
      </c>
      <c r="Q166" s="236">
        <v>9.0000000000000006E-05</v>
      </c>
      <c r="R166" s="236">
        <f>Q166*H166</f>
        <v>0.00036000000000000002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358</v>
      </c>
      <c r="AT166" s="238" t="s">
        <v>259</v>
      </c>
      <c r="AU166" s="238" t="s">
        <v>85</v>
      </c>
      <c r="AY166" s="18" t="s">
        <v>172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83</v>
      </c>
      <c r="BK166" s="239">
        <f>ROUND(I166*H166,2)</f>
        <v>0</v>
      </c>
      <c r="BL166" s="18" t="s">
        <v>265</v>
      </c>
      <c r="BM166" s="238" t="s">
        <v>2015</v>
      </c>
    </row>
    <row r="167" s="2" customFormat="1" ht="24.15" customHeight="1">
      <c r="A167" s="39"/>
      <c r="B167" s="40"/>
      <c r="C167" s="284" t="s">
        <v>283</v>
      </c>
      <c r="D167" s="284" t="s">
        <v>259</v>
      </c>
      <c r="E167" s="285" t="s">
        <v>2016</v>
      </c>
      <c r="F167" s="286" t="s">
        <v>2017</v>
      </c>
      <c r="G167" s="287" t="s">
        <v>301</v>
      </c>
      <c r="H167" s="288">
        <v>4</v>
      </c>
      <c r="I167" s="289"/>
      <c r="J167" s="290">
        <f>ROUND(I167*H167,2)</f>
        <v>0</v>
      </c>
      <c r="K167" s="286" t="s">
        <v>178</v>
      </c>
      <c r="L167" s="291"/>
      <c r="M167" s="292" t="s">
        <v>1</v>
      </c>
      <c r="N167" s="293" t="s">
        <v>41</v>
      </c>
      <c r="O167" s="92"/>
      <c r="P167" s="236">
        <f>O167*H167</f>
        <v>0</v>
      </c>
      <c r="Q167" s="236">
        <v>8.0000000000000007E-05</v>
      </c>
      <c r="R167" s="236">
        <f>Q167*H167</f>
        <v>0.00032000000000000003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358</v>
      </c>
      <c r="AT167" s="238" t="s">
        <v>259</v>
      </c>
      <c r="AU167" s="238" t="s">
        <v>85</v>
      </c>
      <c r="AY167" s="18" t="s">
        <v>172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83</v>
      </c>
      <c r="BK167" s="239">
        <f>ROUND(I167*H167,2)</f>
        <v>0</v>
      </c>
      <c r="BL167" s="18" t="s">
        <v>265</v>
      </c>
      <c r="BM167" s="238" t="s">
        <v>2018</v>
      </c>
    </row>
    <row r="168" s="2" customFormat="1" ht="24.15" customHeight="1">
      <c r="A168" s="39"/>
      <c r="B168" s="40"/>
      <c r="C168" s="284" t="s">
        <v>288</v>
      </c>
      <c r="D168" s="284" t="s">
        <v>259</v>
      </c>
      <c r="E168" s="285" t="s">
        <v>2019</v>
      </c>
      <c r="F168" s="286" t="s">
        <v>2020</v>
      </c>
      <c r="G168" s="287" t="s">
        <v>301</v>
      </c>
      <c r="H168" s="288">
        <v>8</v>
      </c>
      <c r="I168" s="289"/>
      <c r="J168" s="290">
        <f>ROUND(I168*H168,2)</f>
        <v>0</v>
      </c>
      <c r="K168" s="286" t="s">
        <v>178</v>
      </c>
      <c r="L168" s="291"/>
      <c r="M168" s="292" t="s">
        <v>1</v>
      </c>
      <c r="N168" s="293" t="s">
        <v>41</v>
      </c>
      <c r="O168" s="92"/>
      <c r="P168" s="236">
        <f>O168*H168</f>
        <v>0</v>
      </c>
      <c r="Q168" s="236">
        <v>8.0000000000000007E-05</v>
      </c>
      <c r="R168" s="236">
        <f>Q168*H168</f>
        <v>0.00064000000000000005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358</v>
      </c>
      <c r="AT168" s="238" t="s">
        <v>259</v>
      </c>
      <c r="AU168" s="238" t="s">
        <v>85</v>
      </c>
      <c r="AY168" s="18" t="s">
        <v>172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83</v>
      </c>
      <c r="BK168" s="239">
        <f>ROUND(I168*H168,2)</f>
        <v>0</v>
      </c>
      <c r="BL168" s="18" t="s">
        <v>265</v>
      </c>
      <c r="BM168" s="238" t="s">
        <v>2021</v>
      </c>
    </row>
    <row r="169" s="2" customFormat="1" ht="24.15" customHeight="1">
      <c r="A169" s="39"/>
      <c r="B169" s="40"/>
      <c r="C169" s="284" t="s">
        <v>7</v>
      </c>
      <c r="D169" s="284" t="s">
        <v>259</v>
      </c>
      <c r="E169" s="285" t="s">
        <v>2022</v>
      </c>
      <c r="F169" s="286" t="s">
        <v>2023</v>
      </c>
      <c r="G169" s="287" t="s">
        <v>301</v>
      </c>
      <c r="H169" s="288">
        <v>4</v>
      </c>
      <c r="I169" s="289"/>
      <c r="J169" s="290">
        <f>ROUND(I169*H169,2)</f>
        <v>0</v>
      </c>
      <c r="K169" s="286" t="s">
        <v>178</v>
      </c>
      <c r="L169" s="291"/>
      <c r="M169" s="292" t="s">
        <v>1</v>
      </c>
      <c r="N169" s="293" t="s">
        <v>41</v>
      </c>
      <c r="O169" s="92"/>
      <c r="P169" s="236">
        <f>O169*H169</f>
        <v>0</v>
      </c>
      <c r="Q169" s="236">
        <v>8.0000000000000007E-05</v>
      </c>
      <c r="R169" s="236">
        <f>Q169*H169</f>
        <v>0.00032000000000000003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358</v>
      </c>
      <c r="AT169" s="238" t="s">
        <v>259</v>
      </c>
      <c r="AU169" s="238" t="s">
        <v>85</v>
      </c>
      <c r="AY169" s="18" t="s">
        <v>172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83</v>
      </c>
      <c r="BK169" s="239">
        <f>ROUND(I169*H169,2)</f>
        <v>0</v>
      </c>
      <c r="BL169" s="18" t="s">
        <v>265</v>
      </c>
      <c r="BM169" s="238" t="s">
        <v>2024</v>
      </c>
    </row>
    <row r="170" s="2" customFormat="1" ht="24.15" customHeight="1">
      <c r="A170" s="39"/>
      <c r="B170" s="40"/>
      <c r="C170" s="284" t="s">
        <v>298</v>
      </c>
      <c r="D170" s="284" t="s">
        <v>259</v>
      </c>
      <c r="E170" s="285" t="s">
        <v>2025</v>
      </c>
      <c r="F170" s="286" t="s">
        <v>2026</v>
      </c>
      <c r="G170" s="287" t="s">
        <v>301</v>
      </c>
      <c r="H170" s="288">
        <v>4</v>
      </c>
      <c r="I170" s="289"/>
      <c r="J170" s="290">
        <f>ROUND(I170*H170,2)</f>
        <v>0</v>
      </c>
      <c r="K170" s="286" t="s">
        <v>178</v>
      </c>
      <c r="L170" s="291"/>
      <c r="M170" s="292" t="s">
        <v>1</v>
      </c>
      <c r="N170" s="293" t="s">
        <v>41</v>
      </c>
      <c r="O170" s="92"/>
      <c r="P170" s="236">
        <f>O170*H170</f>
        <v>0</v>
      </c>
      <c r="Q170" s="236">
        <v>8.0000000000000007E-05</v>
      </c>
      <c r="R170" s="236">
        <f>Q170*H170</f>
        <v>0.00032000000000000003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358</v>
      </c>
      <c r="AT170" s="238" t="s">
        <v>259</v>
      </c>
      <c r="AU170" s="238" t="s">
        <v>85</v>
      </c>
      <c r="AY170" s="18" t="s">
        <v>172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83</v>
      </c>
      <c r="BK170" s="239">
        <f>ROUND(I170*H170,2)</f>
        <v>0</v>
      </c>
      <c r="BL170" s="18" t="s">
        <v>265</v>
      </c>
      <c r="BM170" s="238" t="s">
        <v>2027</v>
      </c>
    </row>
    <row r="171" s="2" customFormat="1" ht="14.4" customHeight="1">
      <c r="A171" s="39"/>
      <c r="B171" s="40"/>
      <c r="C171" s="284" t="s">
        <v>303</v>
      </c>
      <c r="D171" s="284" t="s">
        <v>259</v>
      </c>
      <c r="E171" s="285" t="s">
        <v>2028</v>
      </c>
      <c r="F171" s="286" t="s">
        <v>2029</v>
      </c>
      <c r="G171" s="287" t="s">
        <v>301</v>
      </c>
      <c r="H171" s="288">
        <v>3</v>
      </c>
      <c r="I171" s="289"/>
      <c r="J171" s="290">
        <f>ROUND(I171*H171,2)</f>
        <v>0</v>
      </c>
      <c r="K171" s="286" t="s">
        <v>178</v>
      </c>
      <c r="L171" s="291"/>
      <c r="M171" s="292" t="s">
        <v>1</v>
      </c>
      <c r="N171" s="293" t="s">
        <v>41</v>
      </c>
      <c r="O171" s="92"/>
      <c r="P171" s="236">
        <f>O171*H171</f>
        <v>0</v>
      </c>
      <c r="Q171" s="236">
        <v>0.00014999999999999999</v>
      </c>
      <c r="R171" s="236">
        <f>Q171*H171</f>
        <v>0.00044999999999999999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358</v>
      </c>
      <c r="AT171" s="238" t="s">
        <v>259</v>
      </c>
      <c r="AU171" s="238" t="s">
        <v>85</v>
      </c>
      <c r="AY171" s="18" t="s">
        <v>172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83</v>
      </c>
      <c r="BK171" s="239">
        <f>ROUND(I171*H171,2)</f>
        <v>0</v>
      </c>
      <c r="BL171" s="18" t="s">
        <v>265</v>
      </c>
      <c r="BM171" s="238" t="s">
        <v>2030</v>
      </c>
    </row>
    <row r="172" s="2" customFormat="1" ht="14.4" customHeight="1">
      <c r="A172" s="39"/>
      <c r="B172" s="40"/>
      <c r="C172" s="284" t="s">
        <v>308</v>
      </c>
      <c r="D172" s="284" t="s">
        <v>259</v>
      </c>
      <c r="E172" s="285" t="s">
        <v>2031</v>
      </c>
      <c r="F172" s="286" t="s">
        <v>2032</v>
      </c>
      <c r="G172" s="287" t="s">
        <v>301</v>
      </c>
      <c r="H172" s="288">
        <v>5</v>
      </c>
      <c r="I172" s="289"/>
      <c r="J172" s="290">
        <f>ROUND(I172*H172,2)</f>
        <v>0</v>
      </c>
      <c r="K172" s="286" t="s">
        <v>178</v>
      </c>
      <c r="L172" s="291"/>
      <c r="M172" s="292" t="s">
        <v>1</v>
      </c>
      <c r="N172" s="293" t="s">
        <v>41</v>
      </c>
      <c r="O172" s="92"/>
      <c r="P172" s="236">
        <f>O172*H172</f>
        <v>0</v>
      </c>
      <c r="Q172" s="236">
        <v>0.00012</v>
      </c>
      <c r="R172" s="236">
        <f>Q172*H172</f>
        <v>0.00060000000000000006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358</v>
      </c>
      <c r="AT172" s="238" t="s">
        <v>259</v>
      </c>
      <c r="AU172" s="238" t="s">
        <v>85</v>
      </c>
      <c r="AY172" s="18" t="s">
        <v>172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83</v>
      </c>
      <c r="BK172" s="239">
        <f>ROUND(I172*H172,2)</f>
        <v>0</v>
      </c>
      <c r="BL172" s="18" t="s">
        <v>265</v>
      </c>
      <c r="BM172" s="238" t="s">
        <v>2033</v>
      </c>
    </row>
    <row r="173" s="2" customFormat="1" ht="24.15" customHeight="1">
      <c r="A173" s="39"/>
      <c r="B173" s="40"/>
      <c r="C173" s="284" t="s">
        <v>312</v>
      </c>
      <c r="D173" s="284" t="s">
        <v>259</v>
      </c>
      <c r="E173" s="285" t="s">
        <v>2034</v>
      </c>
      <c r="F173" s="286" t="s">
        <v>2035</v>
      </c>
      <c r="G173" s="287" t="s">
        <v>301</v>
      </c>
      <c r="H173" s="288">
        <v>5</v>
      </c>
      <c r="I173" s="289"/>
      <c r="J173" s="290">
        <f>ROUND(I173*H173,2)</f>
        <v>0</v>
      </c>
      <c r="K173" s="286" t="s">
        <v>178</v>
      </c>
      <c r="L173" s="291"/>
      <c r="M173" s="292" t="s">
        <v>1</v>
      </c>
      <c r="N173" s="293" t="s">
        <v>41</v>
      </c>
      <c r="O173" s="92"/>
      <c r="P173" s="236">
        <f>O173*H173</f>
        <v>0</v>
      </c>
      <c r="Q173" s="236">
        <v>6.9999999999999994E-05</v>
      </c>
      <c r="R173" s="236">
        <f>Q173*H173</f>
        <v>0.00034999999999999994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358</v>
      </c>
      <c r="AT173" s="238" t="s">
        <v>259</v>
      </c>
      <c r="AU173" s="238" t="s">
        <v>85</v>
      </c>
      <c r="AY173" s="18" t="s">
        <v>172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83</v>
      </c>
      <c r="BK173" s="239">
        <f>ROUND(I173*H173,2)</f>
        <v>0</v>
      </c>
      <c r="BL173" s="18" t="s">
        <v>265</v>
      </c>
      <c r="BM173" s="238" t="s">
        <v>2036</v>
      </c>
    </row>
    <row r="174" s="2" customFormat="1" ht="14.4" customHeight="1">
      <c r="A174" s="39"/>
      <c r="B174" s="40"/>
      <c r="C174" s="284" t="s">
        <v>324</v>
      </c>
      <c r="D174" s="284" t="s">
        <v>259</v>
      </c>
      <c r="E174" s="285" t="s">
        <v>2037</v>
      </c>
      <c r="F174" s="286" t="s">
        <v>2038</v>
      </c>
      <c r="G174" s="287" t="s">
        <v>301</v>
      </c>
      <c r="H174" s="288">
        <v>8</v>
      </c>
      <c r="I174" s="289"/>
      <c r="J174" s="290">
        <f>ROUND(I174*H174,2)</f>
        <v>0</v>
      </c>
      <c r="K174" s="286" t="s">
        <v>178</v>
      </c>
      <c r="L174" s="291"/>
      <c r="M174" s="292" t="s">
        <v>1</v>
      </c>
      <c r="N174" s="293" t="s">
        <v>41</v>
      </c>
      <c r="O174" s="92"/>
      <c r="P174" s="236">
        <f>O174*H174</f>
        <v>0</v>
      </c>
      <c r="Q174" s="236">
        <v>5.0000000000000002E-05</v>
      </c>
      <c r="R174" s="236">
        <f>Q174*H174</f>
        <v>0.00040000000000000002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358</v>
      </c>
      <c r="AT174" s="238" t="s">
        <v>259</v>
      </c>
      <c r="AU174" s="238" t="s">
        <v>85</v>
      </c>
      <c r="AY174" s="18" t="s">
        <v>172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83</v>
      </c>
      <c r="BK174" s="239">
        <f>ROUND(I174*H174,2)</f>
        <v>0</v>
      </c>
      <c r="BL174" s="18" t="s">
        <v>265</v>
      </c>
      <c r="BM174" s="238" t="s">
        <v>2039</v>
      </c>
    </row>
    <row r="175" s="2" customFormat="1" ht="14.4" customHeight="1">
      <c r="A175" s="39"/>
      <c r="B175" s="40"/>
      <c r="C175" s="284" t="s">
        <v>330</v>
      </c>
      <c r="D175" s="284" t="s">
        <v>259</v>
      </c>
      <c r="E175" s="285" t="s">
        <v>2040</v>
      </c>
      <c r="F175" s="286" t="s">
        <v>2041</v>
      </c>
      <c r="G175" s="287" t="s">
        <v>301</v>
      </c>
      <c r="H175" s="288">
        <v>17</v>
      </c>
      <c r="I175" s="289"/>
      <c r="J175" s="290">
        <f>ROUND(I175*H175,2)</f>
        <v>0</v>
      </c>
      <c r="K175" s="286" t="s">
        <v>178</v>
      </c>
      <c r="L175" s="291"/>
      <c r="M175" s="292" t="s">
        <v>1</v>
      </c>
      <c r="N175" s="293" t="s">
        <v>41</v>
      </c>
      <c r="O175" s="92"/>
      <c r="P175" s="236">
        <f>O175*H175</f>
        <v>0</v>
      </c>
      <c r="Q175" s="236">
        <v>3.0000000000000001E-05</v>
      </c>
      <c r="R175" s="236">
        <f>Q175*H175</f>
        <v>0.00051000000000000004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358</v>
      </c>
      <c r="AT175" s="238" t="s">
        <v>259</v>
      </c>
      <c r="AU175" s="238" t="s">
        <v>85</v>
      </c>
      <c r="AY175" s="18" t="s">
        <v>172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83</v>
      </c>
      <c r="BK175" s="239">
        <f>ROUND(I175*H175,2)</f>
        <v>0</v>
      </c>
      <c r="BL175" s="18" t="s">
        <v>265</v>
      </c>
      <c r="BM175" s="238" t="s">
        <v>2042</v>
      </c>
    </row>
    <row r="176" s="13" customFormat="1">
      <c r="A176" s="13"/>
      <c r="B176" s="240"/>
      <c r="C176" s="241"/>
      <c r="D176" s="242" t="s">
        <v>180</v>
      </c>
      <c r="E176" s="243" t="s">
        <v>1</v>
      </c>
      <c r="F176" s="244" t="s">
        <v>2043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180</v>
      </c>
      <c r="AU176" s="250" t="s">
        <v>85</v>
      </c>
      <c r="AV176" s="13" t="s">
        <v>83</v>
      </c>
      <c r="AW176" s="13" t="s">
        <v>33</v>
      </c>
      <c r="AX176" s="13" t="s">
        <v>76</v>
      </c>
      <c r="AY176" s="250" t="s">
        <v>172</v>
      </c>
    </row>
    <row r="177" s="14" customFormat="1">
      <c r="A177" s="14"/>
      <c r="B177" s="251"/>
      <c r="C177" s="252"/>
      <c r="D177" s="242" t="s">
        <v>180</v>
      </c>
      <c r="E177" s="253" t="s">
        <v>1</v>
      </c>
      <c r="F177" s="254" t="s">
        <v>272</v>
      </c>
      <c r="G177" s="252"/>
      <c r="H177" s="255">
        <v>17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180</v>
      </c>
      <c r="AU177" s="261" t="s">
        <v>85</v>
      </c>
      <c r="AV177" s="14" t="s">
        <v>85</v>
      </c>
      <c r="AW177" s="14" t="s">
        <v>33</v>
      </c>
      <c r="AX177" s="14" t="s">
        <v>83</v>
      </c>
      <c r="AY177" s="261" t="s">
        <v>172</v>
      </c>
    </row>
    <row r="178" s="2" customFormat="1" ht="14.4" customHeight="1">
      <c r="A178" s="39"/>
      <c r="B178" s="40"/>
      <c r="C178" s="227" t="s">
        <v>337</v>
      </c>
      <c r="D178" s="227" t="s">
        <v>174</v>
      </c>
      <c r="E178" s="228" t="s">
        <v>2044</v>
      </c>
      <c r="F178" s="229" t="s">
        <v>2045</v>
      </c>
      <c r="G178" s="230" t="s">
        <v>291</v>
      </c>
      <c r="H178" s="231">
        <v>8</v>
      </c>
      <c r="I178" s="232"/>
      <c r="J178" s="233">
        <f>ROUND(I178*H178,2)</f>
        <v>0</v>
      </c>
      <c r="K178" s="229" t="s">
        <v>178</v>
      </c>
      <c r="L178" s="45"/>
      <c r="M178" s="234" t="s">
        <v>1</v>
      </c>
      <c r="N178" s="235" t="s">
        <v>41</v>
      </c>
      <c r="O178" s="92"/>
      <c r="P178" s="236">
        <f>O178*H178</f>
        <v>0</v>
      </c>
      <c r="Q178" s="236">
        <v>0.0020100000000000001</v>
      </c>
      <c r="R178" s="236">
        <f>Q178*H178</f>
        <v>0.016080000000000001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265</v>
      </c>
      <c r="AT178" s="238" t="s">
        <v>174</v>
      </c>
      <c r="AU178" s="238" t="s">
        <v>85</v>
      </c>
      <c r="AY178" s="18" t="s">
        <v>172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83</v>
      </c>
      <c r="BK178" s="239">
        <f>ROUND(I178*H178,2)</f>
        <v>0</v>
      </c>
      <c r="BL178" s="18" t="s">
        <v>265</v>
      </c>
      <c r="BM178" s="238" t="s">
        <v>2046</v>
      </c>
    </row>
    <row r="179" s="2" customFormat="1" ht="14.4" customHeight="1">
      <c r="A179" s="39"/>
      <c r="B179" s="40"/>
      <c r="C179" s="284" t="s">
        <v>342</v>
      </c>
      <c r="D179" s="284" t="s">
        <v>259</v>
      </c>
      <c r="E179" s="285" t="s">
        <v>2047</v>
      </c>
      <c r="F179" s="286" t="s">
        <v>2048</v>
      </c>
      <c r="G179" s="287" t="s">
        <v>301</v>
      </c>
      <c r="H179" s="288">
        <v>1</v>
      </c>
      <c r="I179" s="289"/>
      <c r="J179" s="290">
        <f>ROUND(I179*H179,2)</f>
        <v>0</v>
      </c>
      <c r="K179" s="286" t="s">
        <v>178</v>
      </c>
      <c r="L179" s="291"/>
      <c r="M179" s="292" t="s">
        <v>1</v>
      </c>
      <c r="N179" s="293" t="s">
        <v>41</v>
      </c>
      <c r="O179" s="92"/>
      <c r="P179" s="236">
        <f>O179*H179</f>
        <v>0</v>
      </c>
      <c r="Q179" s="236">
        <v>0.00085999999999999998</v>
      </c>
      <c r="R179" s="236">
        <f>Q179*H179</f>
        <v>0.00085999999999999998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358</v>
      </c>
      <c r="AT179" s="238" t="s">
        <v>259</v>
      </c>
      <c r="AU179" s="238" t="s">
        <v>85</v>
      </c>
      <c r="AY179" s="18" t="s">
        <v>172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83</v>
      </c>
      <c r="BK179" s="239">
        <f>ROUND(I179*H179,2)</f>
        <v>0</v>
      </c>
      <c r="BL179" s="18" t="s">
        <v>265</v>
      </c>
      <c r="BM179" s="238" t="s">
        <v>2049</v>
      </c>
    </row>
    <row r="180" s="2" customFormat="1" ht="14.4" customHeight="1">
      <c r="A180" s="39"/>
      <c r="B180" s="40"/>
      <c r="C180" s="284" t="s">
        <v>346</v>
      </c>
      <c r="D180" s="284" t="s">
        <v>259</v>
      </c>
      <c r="E180" s="285" t="s">
        <v>2050</v>
      </c>
      <c r="F180" s="286" t="s">
        <v>2051</v>
      </c>
      <c r="G180" s="287" t="s">
        <v>301</v>
      </c>
      <c r="H180" s="288">
        <v>1</v>
      </c>
      <c r="I180" s="289"/>
      <c r="J180" s="290">
        <f>ROUND(I180*H180,2)</f>
        <v>0</v>
      </c>
      <c r="K180" s="286" t="s">
        <v>178</v>
      </c>
      <c r="L180" s="291"/>
      <c r="M180" s="292" t="s">
        <v>1</v>
      </c>
      <c r="N180" s="293" t="s">
        <v>41</v>
      </c>
      <c r="O180" s="92"/>
      <c r="P180" s="236">
        <f>O180*H180</f>
        <v>0</v>
      </c>
      <c r="Q180" s="236">
        <v>0.00014999999999999999</v>
      </c>
      <c r="R180" s="236">
        <f>Q180*H180</f>
        <v>0.00014999999999999999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358</v>
      </c>
      <c r="AT180" s="238" t="s">
        <v>259</v>
      </c>
      <c r="AU180" s="238" t="s">
        <v>85</v>
      </c>
      <c r="AY180" s="18" t="s">
        <v>172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83</v>
      </c>
      <c r="BK180" s="239">
        <f>ROUND(I180*H180,2)</f>
        <v>0</v>
      </c>
      <c r="BL180" s="18" t="s">
        <v>265</v>
      </c>
      <c r="BM180" s="238" t="s">
        <v>2052</v>
      </c>
    </row>
    <row r="181" s="2" customFormat="1" ht="24.15" customHeight="1">
      <c r="A181" s="39"/>
      <c r="B181" s="40"/>
      <c r="C181" s="284" t="s">
        <v>353</v>
      </c>
      <c r="D181" s="284" t="s">
        <v>259</v>
      </c>
      <c r="E181" s="285" t="s">
        <v>2053</v>
      </c>
      <c r="F181" s="286" t="s">
        <v>2054</v>
      </c>
      <c r="G181" s="287" t="s">
        <v>301</v>
      </c>
      <c r="H181" s="288">
        <v>1</v>
      </c>
      <c r="I181" s="289"/>
      <c r="J181" s="290">
        <f>ROUND(I181*H181,2)</f>
        <v>0</v>
      </c>
      <c r="K181" s="286" t="s">
        <v>178</v>
      </c>
      <c r="L181" s="291"/>
      <c r="M181" s="292" t="s">
        <v>1</v>
      </c>
      <c r="N181" s="293" t="s">
        <v>41</v>
      </c>
      <c r="O181" s="92"/>
      <c r="P181" s="236">
        <f>O181*H181</f>
        <v>0</v>
      </c>
      <c r="Q181" s="236">
        <v>0.00012999999999999999</v>
      </c>
      <c r="R181" s="236">
        <f>Q181*H181</f>
        <v>0.00012999999999999999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358</v>
      </c>
      <c r="AT181" s="238" t="s">
        <v>259</v>
      </c>
      <c r="AU181" s="238" t="s">
        <v>85</v>
      </c>
      <c r="AY181" s="18" t="s">
        <v>172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83</v>
      </c>
      <c r="BK181" s="239">
        <f>ROUND(I181*H181,2)</f>
        <v>0</v>
      </c>
      <c r="BL181" s="18" t="s">
        <v>265</v>
      </c>
      <c r="BM181" s="238" t="s">
        <v>2055</v>
      </c>
    </row>
    <row r="182" s="2" customFormat="1" ht="24.15" customHeight="1">
      <c r="A182" s="39"/>
      <c r="B182" s="40"/>
      <c r="C182" s="284" t="s">
        <v>358</v>
      </c>
      <c r="D182" s="284" t="s">
        <v>259</v>
      </c>
      <c r="E182" s="285" t="s">
        <v>2056</v>
      </c>
      <c r="F182" s="286" t="s">
        <v>2057</v>
      </c>
      <c r="G182" s="287" t="s">
        <v>301</v>
      </c>
      <c r="H182" s="288">
        <v>12</v>
      </c>
      <c r="I182" s="289"/>
      <c r="J182" s="290">
        <f>ROUND(I182*H182,2)</f>
        <v>0</v>
      </c>
      <c r="K182" s="286" t="s">
        <v>178</v>
      </c>
      <c r="L182" s="291"/>
      <c r="M182" s="292" t="s">
        <v>1</v>
      </c>
      <c r="N182" s="293" t="s">
        <v>41</v>
      </c>
      <c r="O182" s="92"/>
      <c r="P182" s="236">
        <f>O182*H182</f>
        <v>0</v>
      </c>
      <c r="Q182" s="236">
        <v>0.00016000000000000001</v>
      </c>
      <c r="R182" s="236">
        <f>Q182*H182</f>
        <v>0.0019200000000000003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358</v>
      </c>
      <c r="AT182" s="238" t="s">
        <v>259</v>
      </c>
      <c r="AU182" s="238" t="s">
        <v>85</v>
      </c>
      <c r="AY182" s="18" t="s">
        <v>172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83</v>
      </c>
      <c r="BK182" s="239">
        <f>ROUND(I182*H182,2)</f>
        <v>0</v>
      </c>
      <c r="BL182" s="18" t="s">
        <v>265</v>
      </c>
      <c r="BM182" s="238" t="s">
        <v>2058</v>
      </c>
    </row>
    <row r="183" s="2" customFormat="1" ht="24.15" customHeight="1">
      <c r="A183" s="39"/>
      <c r="B183" s="40"/>
      <c r="C183" s="284" t="s">
        <v>364</v>
      </c>
      <c r="D183" s="284" t="s">
        <v>259</v>
      </c>
      <c r="E183" s="285" t="s">
        <v>2059</v>
      </c>
      <c r="F183" s="286" t="s">
        <v>2060</v>
      </c>
      <c r="G183" s="287" t="s">
        <v>301</v>
      </c>
      <c r="H183" s="288">
        <v>4</v>
      </c>
      <c r="I183" s="289"/>
      <c r="J183" s="290">
        <f>ROUND(I183*H183,2)</f>
        <v>0</v>
      </c>
      <c r="K183" s="286" t="s">
        <v>178</v>
      </c>
      <c r="L183" s="291"/>
      <c r="M183" s="292" t="s">
        <v>1</v>
      </c>
      <c r="N183" s="293" t="s">
        <v>41</v>
      </c>
      <c r="O183" s="92"/>
      <c r="P183" s="236">
        <f>O183*H183</f>
        <v>0</v>
      </c>
      <c r="Q183" s="236">
        <v>0.00020000000000000001</v>
      </c>
      <c r="R183" s="236">
        <f>Q183*H183</f>
        <v>0.00080000000000000004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358</v>
      </c>
      <c r="AT183" s="238" t="s">
        <v>259</v>
      </c>
      <c r="AU183" s="238" t="s">
        <v>85</v>
      </c>
      <c r="AY183" s="18" t="s">
        <v>172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83</v>
      </c>
      <c r="BK183" s="239">
        <f>ROUND(I183*H183,2)</f>
        <v>0</v>
      </c>
      <c r="BL183" s="18" t="s">
        <v>265</v>
      </c>
      <c r="BM183" s="238" t="s">
        <v>2061</v>
      </c>
    </row>
    <row r="184" s="2" customFormat="1" ht="24.15" customHeight="1">
      <c r="A184" s="39"/>
      <c r="B184" s="40"/>
      <c r="C184" s="284" t="s">
        <v>369</v>
      </c>
      <c r="D184" s="284" t="s">
        <v>259</v>
      </c>
      <c r="E184" s="285" t="s">
        <v>2062</v>
      </c>
      <c r="F184" s="286" t="s">
        <v>2063</v>
      </c>
      <c r="G184" s="287" t="s">
        <v>301</v>
      </c>
      <c r="H184" s="288">
        <v>6</v>
      </c>
      <c r="I184" s="289"/>
      <c r="J184" s="290">
        <f>ROUND(I184*H184,2)</f>
        <v>0</v>
      </c>
      <c r="K184" s="286" t="s">
        <v>178</v>
      </c>
      <c r="L184" s="291"/>
      <c r="M184" s="292" t="s">
        <v>1</v>
      </c>
      <c r="N184" s="293" t="s">
        <v>41</v>
      </c>
      <c r="O184" s="92"/>
      <c r="P184" s="236">
        <f>O184*H184</f>
        <v>0</v>
      </c>
      <c r="Q184" s="236">
        <v>0.00024000000000000001</v>
      </c>
      <c r="R184" s="236">
        <f>Q184*H184</f>
        <v>0.0014400000000000001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358</v>
      </c>
      <c r="AT184" s="238" t="s">
        <v>259</v>
      </c>
      <c r="AU184" s="238" t="s">
        <v>85</v>
      </c>
      <c r="AY184" s="18" t="s">
        <v>172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83</v>
      </c>
      <c r="BK184" s="239">
        <f>ROUND(I184*H184,2)</f>
        <v>0</v>
      </c>
      <c r="BL184" s="18" t="s">
        <v>265</v>
      </c>
      <c r="BM184" s="238" t="s">
        <v>2064</v>
      </c>
    </row>
    <row r="185" s="2" customFormat="1" ht="24.15" customHeight="1">
      <c r="A185" s="39"/>
      <c r="B185" s="40"/>
      <c r="C185" s="284" t="s">
        <v>374</v>
      </c>
      <c r="D185" s="284" t="s">
        <v>259</v>
      </c>
      <c r="E185" s="285" t="s">
        <v>2065</v>
      </c>
      <c r="F185" s="286" t="s">
        <v>2066</v>
      </c>
      <c r="G185" s="287" t="s">
        <v>301</v>
      </c>
      <c r="H185" s="288">
        <v>4</v>
      </c>
      <c r="I185" s="289"/>
      <c r="J185" s="290">
        <f>ROUND(I185*H185,2)</f>
        <v>0</v>
      </c>
      <c r="K185" s="286" t="s">
        <v>178</v>
      </c>
      <c r="L185" s="291"/>
      <c r="M185" s="292" t="s">
        <v>1</v>
      </c>
      <c r="N185" s="293" t="s">
        <v>41</v>
      </c>
      <c r="O185" s="92"/>
      <c r="P185" s="236">
        <f>O185*H185</f>
        <v>0</v>
      </c>
      <c r="Q185" s="236">
        <v>0.00016000000000000001</v>
      </c>
      <c r="R185" s="236">
        <f>Q185*H185</f>
        <v>0.00064000000000000005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358</v>
      </c>
      <c r="AT185" s="238" t="s">
        <v>259</v>
      </c>
      <c r="AU185" s="238" t="s">
        <v>85</v>
      </c>
      <c r="AY185" s="18" t="s">
        <v>172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83</v>
      </c>
      <c r="BK185" s="239">
        <f>ROUND(I185*H185,2)</f>
        <v>0</v>
      </c>
      <c r="BL185" s="18" t="s">
        <v>265</v>
      </c>
      <c r="BM185" s="238" t="s">
        <v>2067</v>
      </c>
    </row>
    <row r="186" s="2" customFormat="1" ht="24.15" customHeight="1">
      <c r="A186" s="39"/>
      <c r="B186" s="40"/>
      <c r="C186" s="284" t="s">
        <v>381</v>
      </c>
      <c r="D186" s="284" t="s">
        <v>259</v>
      </c>
      <c r="E186" s="285" t="s">
        <v>2068</v>
      </c>
      <c r="F186" s="286" t="s">
        <v>2069</v>
      </c>
      <c r="G186" s="287" t="s">
        <v>301</v>
      </c>
      <c r="H186" s="288">
        <v>4</v>
      </c>
      <c r="I186" s="289"/>
      <c r="J186" s="290">
        <f>ROUND(I186*H186,2)</f>
        <v>0</v>
      </c>
      <c r="K186" s="286" t="s">
        <v>178</v>
      </c>
      <c r="L186" s="291"/>
      <c r="M186" s="292" t="s">
        <v>1</v>
      </c>
      <c r="N186" s="293" t="s">
        <v>41</v>
      </c>
      <c r="O186" s="92"/>
      <c r="P186" s="236">
        <f>O186*H186</f>
        <v>0</v>
      </c>
      <c r="Q186" s="236">
        <v>0.00013999999999999999</v>
      </c>
      <c r="R186" s="236">
        <f>Q186*H186</f>
        <v>0.00055999999999999995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358</v>
      </c>
      <c r="AT186" s="238" t="s">
        <v>259</v>
      </c>
      <c r="AU186" s="238" t="s">
        <v>85</v>
      </c>
      <c r="AY186" s="18" t="s">
        <v>172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83</v>
      </c>
      <c r="BK186" s="239">
        <f>ROUND(I186*H186,2)</f>
        <v>0</v>
      </c>
      <c r="BL186" s="18" t="s">
        <v>265</v>
      </c>
      <c r="BM186" s="238" t="s">
        <v>2070</v>
      </c>
    </row>
    <row r="187" s="2" customFormat="1" ht="14.4" customHeight="1">
      <c r="A187" s="39"/>
      <c r="B187" s="40"/>
      <c r="C187" s="284" t="s">
        <v>387</v>
      </c>
      <c r="D187" s="284" t="s">
        <v>259</v>
      </c>
      <c r="E187" s="285" t="s">
        <v>2071</v>
      </c>
      <c r="F187" s="286" t="s">
        <v>2072</v>
      </c>
      <c r="G187" s="287" t="s">
        <v>301</v>
      </c>
      <c r="H187" s="288">
        <v>7</v>
      </c>
      <c r="I187" s="289"/>
      <c r="J187" s="290">
        <f>ROUND(I187*H187,2)</f>
        <v>0</v>
      </c>
      <c r="K187" s="286" t="s">
        <v>178</v>
      </c>
      <c r="L187" s="291"/>
      <c r="M187" s="292" t="s">
        <v>1</v>
      </c>
      <c r="N187" s="293" t="s">
        <v>41</v>
      </c>
      <c r="O187" s="92"/>
      <c r="P187" s="236">
        <f>O187*H187</f>
        <v>0</v>
      </c>
      <c r="Q187" s="236">
        <v>0.00038000000000000002</v>
      </c>
      <c r="R187" s="236">
        <f>Q187*H187</f>
        <v>0.00266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358</v>
      </c>
      <c r="AT187" s="238" t="s">
        <v>259</v>
      </c>
      <c r="AU187" s="238" t="s">
        <v>85</v>
      </c>
      <c r="AY187" s="18" t="s">
        <v>172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83</v>
      </c>
      <c r="BK187" s="239">
        <f>ROUND(I187*H187,2)</f>
        <v>0</v>
      </c>
      <c r="BL187" s="18" t="s">
        <v>265</v>
      </c>
      <c r="BM187" s="238" t="s">
        <v>2073</v>
      </c>
    </row>
    <row r="188" s="2" customFormat="1" ht="24.15" customHeight="1">
      <c r="A188" s="39"/>
      <c r="B188" s="40"/>
      <c r="C188" s="284" t="s">
        <v>393</v>
      </c>
      <c r="D188" s="284" t="s">
        <v>259</v>
      </c>
      <c r="E188" s="285" t="s">
        <v>2074</v>
      </c>
      <c r="F188" s="286" t="s">
        <v>2075</v>
      </c>
      <c r="G188" s="287" t="s">
        <v>301</v>
      </c>
      <c r="H188" s="288">
        <v>6</v>
      </c>
      <c r="I188" s="289"/>
      <c r="J188" s="290">
        <f>ROUND(I188*H188,2)</f>
        <v>0</v>
      </c>
      <c r="K188" s="286" t="s">
        <v>178</v>
      </c>
      <c r="L188" s="291"/>
      <c r="M188" s="292" t="s">
        <v>1</v>
      </c>
      <c r="N188" s="293" t="s">
        <v>41</v>
      </c>
      <c r="O188" s="92"/>
      <c r="P188" s="236">
        <f>O188*H188</f>
        <v>0</v>
      </c>
      <c r="Q188" s="236">
        <v>0.00013999999999999999</v>
      </c>
      <c r="R188" s="236">
        <f>Q188*H188</f>
        <v>0.00083999999999999993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358</v>
      </c>
      <c r="AT188" s="238" t="s">
        <v>259</v>
      </c>
      <c r="AU188" s="238" t="s">
        <v>85</v>
      </c>
      <c r="AY188" s="18" t="s">
        <v>172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83</v>
      </c>
      <c r="BK188" s="239">
        <f>ROUND(I188*H188,2)</f>
        <v>0</v>
      </c>
      <c r="BL188" s="18" t="s">
        <v>265</v>
      </c>
      <c r="BM188" s="238" t="s">
        <v>2076</v>
      </c>
    </row>
    <row r="189" s="2" customFormat="1" ht="24.15" customHeight="1">
      <c r="A189" s="39"/>
      <c r="B189" s="40"/>
      <c r="C189" s="284" t="s">
        <v>398</v>
      </c>
      <c r="D189" s="284" t="s">
        <v>259</v>
      </c>
      <c r="E189" s="285" t="s">
        <v>2077</v>
      </c>
      <c r="F189" s="286" t="s">
        <v>2078</v>
      </c>
      <c r="G189" s="287" t="s">
        <v>301</v>
      </c>
      <c r="H189" s="288">
        <v>7</v>
      </c>
      <c r="I189" s="289"/>
      <c r="J189" s="290">
        <f>ROUND(I189*H189,2)</f>
        <v>0</v>
      </c>
      <c r="K189" s="286" t="s">
        <v>178</v>
      </c>
      <c r="L189" s="291"/>
      <c r="M189" s="292" t="s">
        <v>1</v>
      </c>
      <c r="N189" s="293" t="s">
        <v>41</v>
      </c>
      <c r="O189" s="92"/>
      <c r="P189" s="236">
        <f>O189*H189</f>
        <v>0</v>
      </c>
      <c r="Q189" s="236">
        <v>0.00012</v>
      </c>
      <c r="R189" s="236">
        <f>Q189*H189</f>
        <v>0.00084000000000000003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358</v>
      </c>
      <c r="AT189" s="238" t="s">
        <v>259</v>
      </c>
      <c r="AU189" s="238" t="s">
        <v>85</v>
      </c>
      <c r="AY189" s="18" t="s">
        <v>172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83</v>
      </c>
      <c r="BK189" s="239">
        <f>ROUND(I189*H189,2)</f>
        <v>0</v>
      </c>
      <c r="BL189" s="18" t="s">
        <v>265</v>
      </c>
      <c r="BM189" s="238" t="s">
        <v>2079</v>
      </c>
    </row>
    <row r="190" s="2" customFormat="1" ht="14.4" customHeight="1">
      <c r="A190" s="39"/>
      <c r="B190" s="40"/>
      <c r="C190" s="284" t="s">
        <v>403</v>
      </c>
      <c r="D190" s="284" t="s">
        <v>259</v>
      </c>
      <c r="E190" s="285" t="s">
        <v>2037</v>
      </c>
      <c r="F190" s="286" t="s">
        <v>2038</v>
      </c>
      <c r="G190" s="287" t="s">
        <v>301</v>
      </c>
      <c r="H190" s="288">
        <v>1</v>
      </c>
      <c r="I190" s="289"/>
      <c r="J190" s="290">
        <f>ROUND(I190*H190,2)</f>
        <v>0</v>
      </c>
      <c r="K190" s="286" t="s">
        <v>178</v>
      </c>
      <c r="L190" s="291"/>
      <c r="M190" s="292" t="s">
        <v>1</v>
      </c>
      <c r="N190" s="293" t="s">
        <v>41</v>
      </c>
      <c r="O190" s="92"/>
      <c r="P190" s="236">
        <f>O190*H190</f>
        <v>0</v>
      </c>
      <c r="Q190" s="236">
        <v>5.0000000000000002E-05</v>
      </c>
      <c r="R190" s="236">
        <f>Q190*H190</f>
        <v>5.0000000000000002E-05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358</v>
      </c>
      <c r="AT190" s="238" t="s">
        <v>259</v>
      </c>
      <c r="AU190" s="238" t="s">
        <v>85</v>
      </c>
      <c r="AY190" s="18" t="s">
        <v>172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83</v>
      </c>
      <c r="BK190" s="239">
        <f>ROUND(I190*H190,2)</f>
        <v>0</v>
      </c>
      <c r="BL190" s="18" t="s">
        <v>265</v>
      </c>
      <c r="BM190" s="238" t="s">
        <v>2080</v>
      </c>
    </row>
    <row r="191" s="2" customFormat="1" ht="14.4" customHeight="1">
      <c r="A191" s="39"/>
      <c r="B191" s="40"/>
      <c r="C191" s="227" t="s">
        <v>409</v>
      </c>
      <c r="D191" s="227" t="s">
        <v>174</v>
      </c>
      <c r="E191" s="228" t="s">
        <v>2081</v>
      </c>
      <c r="F191" s="229" t="s">
        <v>2082</v>
      </c>
      <c r="G191" s="230" t="s">
        <v>291</v>
      </c>
      <c r="H191" s="231">
        <v>10</v>
      </c>
      <c r="I191" s="232"/>
      <c r="J191" s="233">
        <f>ROUND(I191*H191,2)</f>
        <v>0</v>
      </c>
      <c r="K191" s="229" t="s">
        <v>178</v>
      </c>
      <c r="L191" s="45"/>
      <c r="M191" s="234" t="s">
        <v>1</v>
      </c>
      <c r="N191" s="235" t="s">
        <v>41</v>
      </c>
      <c r="O191" s="92"/>
      <c r="P191" s="236">
        <f>O191*H191</f>
        <v>0</v>
      </c>
      <c r="Q191" s="236">
        <v>0.0014499999999999999</v>
      </c>
      <c r="R191" s="236">
        <f>Q191*H191</f>
        <v>0.014499999999999999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265</v>
      </c>
      <c r="AT191" s="238" t="s">
        <v>174</v>
      </c>
      <c r="AU191" s="238" t="s">
        <v>85</v>
      </c>
      <c r="AY191" s="18" t="s">
        <v>172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83</v>
      </c>
      <c r="BK191" s="239">
        <f>ROUND(I191*H191,2)</f>
        <v>0</v>
      </c>
      <c r="BL191" s="18" t="s">
        <v>265</v>
      </c>
      <c r="BM191" s="238" t="s">
        <v>2083</v>
      </c>
    </row>
    <row r="192" s="2" customFormat="1" ht="14.4" customHeight="1">
      <c r="A192" s="39"/>
      <c r="B192" s="40"/>
      <c r="C192" s="284" t="s">
        <v>416</v>
      </c>
      <c r="D192" s="284" t="s">
        <v>259</v>
      </c>
      <c r="E192" s="285" t="s">
        <v>2084</v>
      </c>
      <c r="F192" s="286" t="s">
        <v>2085</v>
      </c>
      <c r="G192" s="287" t="s">
        <v>301</v>
      </c>
      <c r="H192" s="288">
        <v>1</v>
      </c>
      <c r="I192" s="289"/>
      <c r="J192" s="290">
        <f>ROUND(I192*H192,2)</f>
        <v>0</v>
      </c>
      <c r="K192" s="286" t="s">
        <v>178</v>
      </c>
      <c r="L192" s="291"/>
      <c r="M192" s="292" t="s">
        <v>1</v>
      </c>
      <c r="N192" s="293" t="s">
        <v>41</v>
      </c>
      <c r="O192" s="92"/>
      <c r="P192" s="236">
        <f>O192*H192</f>
        <v>0</v>
      </c>
      <c r="Q192" s="236">
        <v>0.00059000000000000003</v>
      </c>
      <c r="R192" s="236">
        <f>Q192*H192</f>
        <v>0.00059000000000000003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358</v>
      </c>
      <c r="AT192" s="238" t="s">
        <v>259</v>
      </c>
      <c r="AU192" s="238" t="s">
        <v>85</v>
      </c>
      <c r="AY192" s="18" t="s">
        <v>172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83</v>
      </c>
      <c r="BK192" s="239">
        <f>ROUND(I192*H192,2)</f>
        <v>0</v>
      </c>
      <c r="BL192" s="18" t="s">
        <v>265</v>
      </c>
      <c r="BM192" s="238" t="s">
        <v>2086</v>
      </c>
    </row>
    <row r="193" s="2" customFormat="1" ht="14.4" customHeight="1">
      <c r="A193" s="39"/>
      <c r="B193" s="40"/>
      <c r="C193" s="284" t="s">
        <v>422</v>
      </c>
      <c r="D193" s="284" t="s">
        <v>259</v>
      </c>
      <c r="E193" s="285" t="s">
        <v>2087</v>
      </c>
      <c r="F193" s="286" t="s">
        <v>2088</v>
      </c>
      <c r="G193" s="287" t="s">
        <v>301</v>
      </c>
      <c r="H193" s="288">
        <v>1</v>
      </c>
      <c r="I193" s="289"/>
      <c r="J193" s="290">
        <f>ROUND(I193*H193,2)</f>
        <v>0</v>
      </c>
      <c r="K193" s="286" t="s">
        <v>178</v>
      </c>
      <c r="L193" s="291"/>
      <c r="M193" s="292" t="s">
        <v>1</v>
      </c>
      <c r="N193" s="293" t="s">
        <v>41</v>
      </c>
      <c r="O193" s="92"/>
      <c r="P193" s="236">
        <f>O193*H193</f>
        <v>0</v>
      </c>
      <c r="Q193" s="236">
        <v>0.00051999999999999995</v>
      </c>
      <c r="R193" s="236">
        <f>Q193*H193</f>
        <v>0.00051999999999999995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358</v>
      </c>
      <c r="AT193" s="238" t="s">
        <v>259</v>
      </c>
      <c r="AU193" s="238" t="s">
        <v>85</v>
      </c>
      <c r="AY193" s="18" t="s">
        <v>172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83</v>
      </c>
      <c r="BK193" s="239">
        <f>ROUND(I193*H193,2)</f>
        <v>0</v>
      </c>
      <c r="BL193" s="18" t="s">
        <v>265</v>
      </c>
      <c r="BM193" s="238" t="s">
        <v>2089</v>
      </c>
    </row>
    <row r="194" s="2" customFormat="1" ht="14.4" customHeight="1">
      <c r="A194" s="39"/>
      <c r="B194" s="40"/>
      <c r="C194" s="284" t="s">
        <v>426</v>
      </c>
      <c r="D194" s="284" t="s">
        <v>259</v>
      </c>
      <c r="E194" s="285" t="s">
        <v>2090</v>
      </c>
      <c r="F194" s="286" t="s">
        <v>2091</v>
      </c>
      <c r="G194" s="287" t="s">
        <v>301</v>
      </c>
      <c r="H194" s="288">
        <v>4</v>
      </c>
      <c r="I194" s="289"/>
      <c r="J194" s="290">
        <f>ROUND(I194*H194,2)</f>
        <v>0</v>
      </c>
      <c r="K194" s="286" t="s">
        <v>178</v>
      </c>
      <c r="L194" s="291"/>
      <c r="M194" s="292" t="s">
        <v>1</v>
      </c>
      <c r="N194" s="293" t="s">
        <v>41</v>
      </c>
      <c r="O194" s="92"/>
      <c r="P194" s="236">
        <f>O194*H194</f>
        <v>0</v>
      </c>
      <c r="Q194" s="236">
        <v>0.00044000000000000002</v>
      </c>
      <c r="R194" s="236">
        <f>Q194*H194</f>
        <v>0.0017600000000000001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358</v>
      </c>
      <c r="AT194" s="238" t="s">
        <v>259</v>
      </c>
      <c r="AU194" s="238" t="s">
        <v>85</v>
      </c>
      <c r="AY194" s="18" t="s">
        <v>172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83</v>
      </c>
      <c r="BK194" s="239">
        <f>ROUND(I194*H194,2)</f>
        <v>0</v>
      </c>
      <c r="BL194" s="18" t="s">
        <v>265</v>
      </c>
      <c r="BM194" s="238" t="s">
        <v>2092</v>
      </c>
    </row>
    <row r="195" s="2" customFormat="1" ht="14.4" customHeight="1">
      <c r="A195" s="39"/>
      <c r="B195" s="40"/>
      <c r="C195" s="284" t="s">
        <v>429</v>
      </c>
      <c r="D195" s="284" t="s">
        <v>259</v>
      </c>
      <c r="E195" s="285" t="s">
        <v>2093</v>
      </c>
      <c r="F195" s="286" t="s">
        <v>2094</v>
      </c>
      <c r="G195" s="287" t="s">
        <v>301</v>
      </c>
      <c r="H195" s="288">
        <v>1</v>
      </c>
      <c r="I195" s="289"/>
      <c r="J195" s="290">
        <f>ROUND(I195*H195,2)</f>
        <v>0</v>
      </c>
      <c r="K195" s="286" t="s">
        <v>178</v>
      </c>
      <c r="L195" s="291"/>
      <c r="M195" s="292" t="s">
        <v>1</v>
      </c>
      <c r="N195" s="293" t="s">
        <v>41</v>
      </c>
      <c r="O195" s="92"/>
      <c r="P195" s="236">
        <f>O195*H195</f>
        <v>0</v>
      </c>
      <c r="Q195" s="236">
        <v>0.00038999999999999999</v>
      </c>
      <c r="R195" s="236">
        <f>Q195*H195</f>
        <v>0.00038999999999999999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358</v>
      </c>
      <c r="AT195" s="238" t="s">
        <v>259</v>
      </c>
      <c r="AU195" s="238" t="s">
        <v>85</v>
      </c>
      <c r="AY195" s="18" t="s">
        <v>172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83</v>
      </c>
      <c r="BK195" s="239">
        <f>ROUND(I195*H195,2)</f>
        <v>0</v>
      </c>
      <c r="BL195" s="18" t="s">
        <v>265</v>
      </c>
      <c r="BM195" s="238" t="s">
        <v>2095</v>
      </c>
    </row>
    <row r="196" s="2" customFormat="1" ht="14.4" customHeight="1">
      <c r="A196" s="39"/>
      <c r="B196" s="40"/>
      <c r="C196" s="284" t="s">
        <v>434</v>
      </c>
      <c r="D196" s="284" t="s">
        <v>259</v>
      </c>
      <c r="E196" s="285" t="s">
        <v>2096</v>
      </c>
      <c r="F196" s="286" t="s">
        <v>2097</v>
      </c>
      <c r="G196" s="287" t="s">
        <v>301</v>
      </c>
      <c r="H196" s="288">
        <v>1</v>
      </c>
      <c r="I196" s="289"/>
      <c r="J196" s="290">
        <f>ROUND(I196*H196,2)</f>
        <v>0</v>
      </c>
      <c r="K196" s="286" t="s">
        <v>178</v>
      </c>
      <c r="L196" s="291"/>
      <c r="M196" s="292" t="s">
        <v>1</v>
      </c>
      <c r="N196" s="293" t="s">
        <v>41</v>
      </c>
      <c r="O196" s="92"/>
      <c r="P196" s="236">
        <f>O196*H196</f>
        <v>0</v>
      </c>
      <c r="Q196" s="236">
        <v>0.00040000000000000002</v>
      </c>
      <c r="R196" s="236">
        <f>Q196*H196</f>
        <v>0.00040000000000000002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358</v>
      </c>
      <c r="AT196" s="238" t="s">
        <v>259</v>
      </c>
      <c r="AU196" s="238" t="s">
        <v>85</v>
      </c>
      <c r="AY196" s="18" t="s">
        <v>172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83</v>
      </c>
      <c r="BK196" s="239">
        <f>ROUND(I196*H196,2)</f>
        <v>0</v>
      </c>
      <c r="BL196" s="18" t="s">
        <v>265</v>
      </c>
      <c r="BM196" s="238" t="s">
        <v>2098</v>
      </c>
    </row>
    <row r="197" s="2" customFormat="1" ht="14.4" customHeight="1">
      <c r="A197" s="39"/>
      <c r="B197" s="40"/>
      <c r="C197" s="284" t="s">
        <v>438</v>
      </c>
      <c r="D197" s="284" t="s">
        <v>259</v>
      </c>
      <c r="E197" s="285" t="s">
        <v>2099</v>
      </c>
      <c r="F197" s="286" t="s">
        <v>2100</v>
      </c>
      <c r="G197" s="287" t="s">
        <v>301</v>
      </c>
      <c r="H197" s="288">
        <v>1</v>
      </c>
      <c r="I197" s="289"/>
      <c r="J197" s="290">
        <f>ROUND(I197*H197,2)</f>
        <v>0</v>
      </c>
      <c r="K197" s="286" t="s">
        <v>178</v>
      </c>
      <c r="L197" s="291"/>
      <c r="M197" s="292" t="s">
        <v>1</v>
      </c>
      <c r="N197" s="293" t="s">
        <v>41</v>
      </c>
      <c r="O197" s="92"/>
      <c r="P197" s="236">
        <f>O197*H197</f>
        <v>0</v>
      </c>
      <c r="Q197" s="236">
        <v>0.00058</v>
      </c>
      <c r="R197" s="236">
        <f>Q197*H197</f>
        <v>0.00058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358</v>
      </c>
      <c r="AT197" s="238" t="s">
        <v>259</v>
      </c>
      <c r="AU197" s="238" t="s">
        <v>85</v>
      </c>
      <c r="AY197" s="18" t="s">
        <v>172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83</v>
      </c>
      <c r="BK197" s="239">
        <f>ROUND(I197*H197,2)</f>
        <v>0</v>
      </c>
      <c r="BL197" s="18" t="s">
        <v>265</v>
      </c>
      <c r="BM197" s="238" t="s">
        <v>2101</v>
      </c>
    </row>
    <row r="198" s="2" customFormat="1" ht="14.4" customHeight="1">
      <c r="A198" s="39"/>
      <c r="B198" s="40"/>
      <c r="C198" s="284" t="s">
        <v>442</v>
      </c>
      <c r="D198" s="284" t="s">
        <v>259</v>
      </c>
      <c r="E198" s="285" t="s">
        <v>2102</v>
      </c>
      <c r="F198" s="286" t="s">
        <v>2103</v>
      </c>
      <c r="G198" s="287" t="s">
        <v>301</v>
      </c>
      <c r="H198" s="288">
        <v>4</v>
      </c>
      <c r="I198" s="289"/>
      <c r="J198" s="290">
        <f>ROUND(I198*H198,2)</f>
        <v>0</v>
      </c>
      <c r="K198" s="286" t="s">
        <v>178</v>
      </c>
      <c r="L198" s="291"/>
      <c r="M198" s="292" t="s">
        <v>1</v>
      </c>
      <c r="N198" s="293" t="s">
        <v>41</v>
      </c>
      <c r="O198" s="92"/>
      <c r="P198" s="236">
        <f>O198*H198</f>
        <v>0</v>
      </c>
      <c r="Q198" s="236">
        <v>0.00048000000000000001</v>
      </c>
      <c r="R198" s="236">
        <f>Q198*H198</f>
        <v>0.0019200000000000001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358</v>
      </c>
      <c r="AT198" s="238" t="s">
        <v>259</v>
      </c>
      <c r="AU198" s="238" t="s">
        <v>85</v>
      </c>
      <c r="AY198" s="18" t="s">
        <v>172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83</v>
      </c>
      <c r="BK198" s="239">
        <f>ROUND(I198*H198,2)</f>
        <v>0</v>
      </c>
      <c r="BL198" s="18" t="s">
        <v>265</v>
      </c>
      <c r="BM198" s="238" t="s">
        <v>2104</v>
      </c>
    </row>
    <row r="199" s="2" customFormat="1" ht="24.15" customHeight="1">
      <c r="A199" s="39"/>
      <c r="B199" s="40"/>
      <c r="C199" s="284" t="s">
        <v>446</v>
      </c>
      <c r="D199" s="284" t="s">
        <v>259</v>
      </c>
      <c r="E199" s="285" t="s">
        <v>2105</v>
      </c>
      <c r="F199" s="286" t="s">
        <v>2106</v>
      </c>
      <c r="G199" s="287" t="s">
        <v>301</v>
      </c>
      <c r="H199" s="288">
        <v>2</v>
      </c>
      <c r="I199" s="289"/>
      <c r="J199" s="290">
        <f>ROUND(I199*H199,2)</f>
        <v>0</v>
      </c>
      <c r="K199" s="286" t="s">
        <v>178</v>
      </c>
      <c r="L199" s="291"/>
      <c r="M199" s="292" t="s">
        <v>1</v>
      </c>
      <c r="N199" s="293" t="s">
        <v>41</v>
      </c>
      <c r="O199" s="92"/>
      <c r="P199" s="236">
        <f>O199*H199</f>
        <v>0</v>
      </c>
      <c r="Q199" s="236">
        <v>0.00020000000000000001</v>
      </c>
      <c r="R199" s="236">
        <f>Q199*H199</f>
        <v>0.00040000000000000002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358</v>
      </c>
      <c r="AT199" s="238" t="s">
        <v>259</v>
      </c>
      <c r="AU199" s="238" t="s">
        <v>85</v>
      </c>
      <c r="AY199" s="18" t="s">
        <v>172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83</v>
      </c>
      <c r="BK199" s="239">
        <f>ROUND(I199*H199,2)</f>
        <v>0</v>
      </c>
      <c r="BL199" s="18" t="s">
        <v>265</v>
      </c>
      <c r="BM199" s="238" t="s">
        <v>2107</v>
      </c>
    </row>
    <row r="200" s="2" customFormat="1" ht="14.4" customHeight="1">
      <c r="A200" s="39"/>
      <c r="B200" s="40"/>
      <c r="C200" s="284" t="s">
        <v>451</v>
      </c>
      <c r="D200" s="284" t="s">
        <v>259</v>
      </c>
      <c r="E200" s="285" t="s">
        <v>2108</v>
      </c>
      <c r="F200" s="286" t="s">
        <v>2109</v>
      </c>
      <c r="G200" s="287" t="s">
        <v>301</v>
      </c>
      <c r="H200" s="288">
        <v>2</v>
      </c>
      <c r="I200" s="289"/>
      <c r="J200" s="290">
        <f>ROUND(I200*H200,2)</f>
        <v>0</v>
      </c>
      <c r="K200" s="286" t="s">
        <v>178</v>
      </c>
      <c r="L200" s="291"/>
      <c r="M200" s="292" t="s">
        <v>1</v>
      </c>
      <c r="N200" s="293" t="s">
        <v>41</v>
      </c>
      <c r="O200" s="92"/>
      <c r="P200" s="236">
        <f>O200*H200</f>
        <v>0</v>
      </c>
      <c r="Q200" s="236">
        <v>0.00025999999999999998</v>
      </c>
      <c r="R200" s="236">
        <f>Q200*H200</f>
        <v>0.00051999999999999995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358</v>
      </c>
      <c r="AT200" s="238" t="s">
        <v>259</v>
      </c>
      <c r="AU200" s="238" t="s">
        <v>85</v>
      </c>
      <c r="AY200" s="18" t="s">
        <v>172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83</v>
      </c>
      <c r="BK200" s="239">
        <f>ROUND(I200*H200,2)</f>
        <v>0</v>
      </c>
      <c r="BL200" s="18" t="s">
        <v>265</v>
      </c>
      <c r="BM200" s="238" t="s">
        <v>2110</v>
      </c>
    </row>
    <row r="201" s="2" customFormat="1" ht="14.4" customHeight="1">
      <c r="A201" s="39"/>
      <c r="B201" s="40"/>
      <c r="C201" s="284" t="s">
        <v>455</v>
      </c>
      <c r="D201" s="284" t="s">
        <v>259</v>
      </c>
      <c r="E201" s="285" t="s">
        <v>2111</v>
      </c>
      <c r="F201" s="286" t="s">
        <v>2112</v>
      </c>
      <c r="G201" s="287" t="s">
        <v>301</v>
      </c>
      <c r="H201" s="288">
        <v>1</v>
      </c>
      <c r="I201" s="289"/>
      <c r="J201" s="290">
        <f>ROUND(I201*H201,2)</f>
        <v>0</v>
      </c>
      <c r="K201" s="286" t="s">
        <v>178</v>
      </c>
      <c r="L201" s="291"/>
      <c r="M201" s="292" t="s">
        <v>1</v>
      </c>
      <c r="N201" s="293" t="s">
        <v>41</v>
      </c>
      <c r="O201" s="92"/>
      <c r="P201" s="236">
        <f>O201*H201</f>
        <v>0</v>
      </c>
      <c r="Q201" s="236">
        <v>0.00076999999999999996</v>
      </c>
      <c r="R201" s="236">
        <f>Q201*H201</f>
        <v>0.00076999999999999996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358</v>
      </c>
      <c r="AT201" s="238" t="s">
        <v>259</v>
      </c>
      <c r="AU201" s="238" t="s">
        <v>85</v>
      </c>
      <c r="AY201" s="18" t="s">
        <v>172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83</v>
      </c>
      <c r="BK201" s="239">
        <f>ROUND(I201*H201,2)</f>
        <v>0</v>
      </c>
      <c r="BL201" s="18" t="s">
        <v>265</v>
      </c>
      <c r="BM201" s="238" t="s">
        <v>2113</v>
      </c>
    </row>
    <row r="202" s="2" customFormat="1" ht="14.4" customHeight="1">
      <c r="A202" s="39"/>
      <c r="B202" s="40"/>
      <c r="C202" s="227" t="s">
        <v>459</v>
      </c>
      <c r="D202" s="227" t="s">
        <v>174</v>
      </c>
      <c r="E202" s="228" t="s">
        <v>2114</v>
      </c>
      <c r="F202" s="229" t="s">
        <v>2115</v>
      </c>
      <c r="G202" s="230" t="s">
        <v>291</v>
      </c>
      <c r="H202" s="231">
        <v>30</v>
      </c>
      <c r="I202" s="232"/>
      <c r="J202" s="233">
        <f>ROUND(I202*H202,2)</f>
        <v>0</v>
      </c>
      <c r="K202" s="229" t="s">
        <v>178</v>
      </c>
      <c r="L202" s="45"/>
      <c r="M202" s="234" t="s">
        <v>1</v>
      </c>
      <c r="N202" s="235" t="s">
        <v>41</v>
      </c>
      <c r="O202" s="92"/>
      <c r="P202" s="236">
        <f>O202*H202</f>
        <v>0</v>
      </c>
      <c r="Q202" s="236">
        <v>0.00048000000000000001</v>
      </c>
      <c r="R202" s="236">
        <f>Q202*H202</f>
        <v>0.0144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265</v>
      </c>
      <c r="AT202" s="238" t="s">
        <v>174</v>
      </c>
      <c r="AU202" s="238" t="s">
        <v>85</v>
      </c>
      <c r="AY202" s="18" t="s">
        <v>172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83</v>
      </c>
      <c r="BK202" s="239">
        <f>ROUND(I202*H202,2)</f>
        <v>0</v>
      </c>
      <c r="BL202" s="18" t="s">
        <v>265</v>
      </c>
      <c r="BM202" s="238" t="s">
        <v>2116</v>
      </c>
    </row>
    <row r="203" s="2" customFormat="1" ht="14.4" customHeight="1">
      <c r="A203" s="39"/>
      <c r="B203" s="40"/>
      <c r="C203" s="227" t="s">
        <v>463</v>
      </c>
      <c r="D203" s="227" t="s">
        <v>174</v>
      </c>
      <c r="E203" s="228" t="s">
        <v>2117</v>
      </c>
      <c r="F203" s="229" t="s">
        <v>2118</v>
      </c>
      <c r="G203" s="230" t="s">
        <v>291</v>
      </c>
      <c r="H203" s="231">
        <v>7</v>
      </c>
      <c r="I203" s="232"/>
      <c r="J203" s="233">
        <f>ROUND(I203*H203,2)</f>
        <v>0</v>
      </c>
      <c r="K203" s="229" t="s">
        <v>178</v>
      </c>
      <c r="L203" s="45"/>
      <c r="M203" s="234" t="s">
        <v>1</v>
      </c>
      <c r="N203" s="235" t="s">
        <v>41</v>
      </c>
      <c r="O203" s="92"/>
      <c r="P203" s="236">
        <f>O203*H203</f>
        <v>0</v>
      </c>
      <c r="Q203" s="236">
        <v>0.00071000000000000002</v>
      </c>
      <c r="R203" s="236">
        <f>Q203*H203</f>
        <v>0.0049700000000000005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265</v>
      </c>
      <c r="AT203" s="238" t="s">
        <v>174</v>
      </c>
      <c r="AU203" s="238" t="s">
        <v>85</v>
      </c>
      <c r="AY203" s="18" t="s">
        <v>172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83</v>
      </c>
      <c r="BK203" s="239">
        <f>ROUND(I203*H203,2)</f>
        <v>0</v>
      </c>
      <c r="BL203" s="18" t="s">
        <v>265</v>
      </c>
      <c r="BM203" s="238" t="s">
        <v>2119</v>
      </c>
    </row>
    <row r="204" s="2" customFormat="1" ht="14.4" customHeight="1">
      <c r="A204" s="39"/>
      <c r="B204" s="40"/>
      <c r="C204" s="227" t="s">
        <v>468</v>
      </c>
      <c r="D204" s="227" t="s">
        <v>174</v>
      </c>
      <c r="E204" s="228" t="s">
        <v>2120</v>
      </c>
      <c r="F204" s="229" t="s">
        <v>2121</v>
      </c>
      <c r="G204" s="230" t="s">
        <v>291</v>
      </c>
      <c r="H204" s="231">
        <v>10</v>
      </c>
      <c r="I204" s="232"/>
      <c r="J204" s="233">
        <f>ROUND(I204*H204,2)</f>
        <v>0</v>
      </c>
      <c r="K204" s="229" t="s">
        <v>178</v>
      </c>
      <c r="L204" s="45"/>
      <c r="M204" s="234" t="s">
        <v>1</v>
      </c>
      <c r="N204" s="235" t="s">
        <v>41</v>
      </c>
      <c r="O204" s="92"/>
      <c r="P204" s="236">
        <f>O204*H204</f>
        <v>0</v>
      </c>
      <c r="Q204" s="236">
        <v>0.0022399999999999998</v>
      </c>
      <c r="R204" s="236">
        <f>Q204*H204</f>
        <v>0.022399999999999996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265</v>
      </c>
      <c r="AT204" s="238" t="s">
        <v>174</v>
      </c>
      <c r="AU204" s="238" t="s">
        <v>85</v>
      </c>
      <c r="AY204" s="18" t="s">
        <v>172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83</v>
      </c>
      <c r="BK204" s="239">
        <f>ROUND(I204*H204,2)</f>
        <v>0</v>
      </c>
      <c r="BL204" s="18" t="s">
        <v>265</v>
      </c>
      <c r="BM204" s="238" t="s">
        <v>2122</v>
      </c>
    </row>
    <row r="205" s="2" customFormat="1" ht="14.4" customHeight="1">
      <c r="A205" s="39"/>
      <c r="B205" s="40"/>
      <c r="C205" s="227" t="s">
        <v>473</v>
      </c>
      <c r="D205" s="227" t="s">
        <v>174</v>
      </c>
      <c r="E205" s="228" t="s">
        <v>2123</v>
      </c>
      <c r="F205" s="229" t="s">
        <v>2124</v>
      </c>
      <c r="G205" s="230" t="s">
        <v>291</v>
      </c>
      <c r="H205" s="231">
        <v>10</v>
      </c>
      <c r="I205" s="232"/>
      <c r="J205" s="233">
        <f>ROUND(I205*H205,2)</f>
        <v>0</v>
      </c>
      <c r="K205" s="229" t="s">
        <v>178</v>
      </c>
      <c r="L205" s="45"/>
      <c r="M205" s="234" t="s">
        <v>1</v>
      </c>
      <c r="N205" s="235" t="s">
        <v>41</v>
      </c>
      <c r="O205" s="92"/>
      <c r="P205" s="236">
        <f>O205*H205</f>
        <v>0</v>
      </c>
      <c r="Q205" s="236">
        <v>0.00172</v>
      </c>
      <c r="R205" s="236">
        <f>Q205*H205</f>
        <v>0.0172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265</v>
      </c>
      <c r="AT205" s="238" t="s">
        <v>174</v>
      </c>
      <c r="AU205" s="238" t="s">
        <v>85</v>
      </c>
      <c r="AY205" s="18" t="s">
        <v>172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83</v>
      </c>
      <c r="BK205" s="239">
        <f>ROUND(I205*H205,2)</f>
        <v>0</v>
      </c>
      <c r="BL205" s="18" t="s">
        <v>265</v>
      </c>
      <c r="BM205" s="238" t="s">
        <v>2125</v>
      </c>
    </row>
    <row r="206" s="14" customFormat="1">
      <c r="A206" s="14"/>
      <c r="B206" s="251"/>
      <c r="C206" s="252"/>
      <c r="D206" s="242" t="s">
        <v>180</v>
      </c>
      <c r="E206" s="253" t="s">
        <v>1</v>
      </c>
      <c r="F206" s="254" t="s">
        <v>226</v>
      </c>
      <c r="G206" s="252"/>
      <c r="H206" s="255">
        <v>10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180</v>
      </c>
      <c r="AU206" s="261" t="s">
        <v>85</v>
      </c>
      <c r="AV206" s="14" t="s">
        <v>85</v>
      </c>
      <c r="AW206" s="14" t="s">
        <v>33</v>
      </c>
      <c r="AX206" s="14" t="s">
        <v>83</v>
      </c>
      <c r="AY206" s="261" t="s">
        <v>172</v>
      </c>
    </row>
    <row r="207" s="2" customFormat="1" ht="14.4" customHeight="1">
      <c r="A207" s="39"/>
      <c r="B207" s="40"/>
      <c r="C207" s="284" t="s">
        <v>479</v>
      </c>
      <c r="D207" s="284" t="s">
        <v>259</v>
      </c>
      <c r="E207" s="285" t="s">
        <v>2126</v>
      </c>
      <c r="F207" s="286" t="s">
        <v>2127</v>
      </c>
      <c r="G207" s="287" t="s">
        <v>301</v>
      </c>
      <c r="H207" s="288">
        <v>6</v>
      </c>
      <c r="I207" s="289"/>
      <c r="J207" s="290">
        <f>ROUND(I207*H207,2)</f>
        <v>0</v>
      </c>
      <c r="K207" s="286" t="s">
        <v>178</v>
      </c>
      <c r="L207" s="291"/>
      <c r="M207" s="292" t="s">
        <v>1</v>
      </c>
      <c r="N207" s="293" t="s">
        <v>41</v>
      </c>
      <c r="O207" s="92"/>
      <c r="P207" s="236">
        <f>O207*H207</f>
        <v>0</v>
      </c>
      <c r="Q207" s="236">
        <v>0.00064999999999999997</v>
      </c>
      <c r="R207" s="236">
        <f>Q207*H207</f>
        <v>0.0038999999999999998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358</v>
      </c>
      <c r="AT207" s="238" t="s">
        <v>259</v>
      </c>
      <c r="AU207" s="238" t="s">
        <v>85</v>
      </c>
      <c r="AY207" s="18" t="s">
        <v>172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83</v>
      </c>
      <c r="BK207" s="239">
        <f>ROUND(I207*H207,2)</f>
        <v>0</v>
      </c>
      <c r="BL207" s="18" t="s">
        <v>265</v>
      </c>
      <c r="BM207" s="238" t="s">
        <v>2128</v>
      </c>
    </row>
    <row r="208" s="2" customFormat="1" ht="24.15" customHeight="1">
      <c r="A208" s="39"/>
      <c r="B208" s="40"/>
      <c r="C208" s="284" t="s">
        <v>485</v>
      </c>
      <c r="D208" s="284" t="s">
        <v>259</v>
      </c>
      <c r="E208" s="285" t="s">
        <v>2129</v>
      </c>
      <c r="F208" s="286" t="s">
        <v>2130</v>
      </c>
      <c r="G208" s="287" t="s">
        <v>301</v>
      </c>
      <c r="H208" s="288">
        <v>1</v>
      </c>
      <c r="I208" s="289"/>
      <c r="J208" s="290">
        <f>ROUND(I208*H208,2)</f>
        <v>0</v>
      </c>
      <c r="K208" s="286" t="s">
        <v>178</v>
      </c>
      <c r="L208" s="291"/>
      <c r="M208" s="292" t="s">
        <v>1</v>
      </c>
      <c r="N208" s="293" t="s">
        <v>41</v>
      </c>
      <c r="O208" s="92"/>
      <c r="P208" s="236">
        <f>O208*H208</f>
        <v>0</v>
      </c>
      <c r="Q208" s="236">
        <v>0.00040999999999999999</v>
      </c>
      <c r="R208" s="236">
        <f>Q208*H208</f>
        <v>0.00040999999999999999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358</v>
      </c>
      <c r="AT208" s="238" t="s">
        <v>259</v>
      </c>
      <c r="AU208" s="238" t="s">
        <v>85</v>
      </c>
      <c r="AY208" s="18" t="s">
        <v>172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83</v>
      </c>
      <c r="BK208" s="239">
        <f>ROUND(I208*H208,2)</f>
        <v>0</v>
      </c>
      <c r="BL208" s="18" t="s">
        <v>265</v>
      </c>
      <c r="BM208" s="238" t="s">
        <v>2131</v>
      </c>
    </row>
    <row r="209" s="2" customFormat="1" ht="14.4" customHeight="1">
      <c r="A209" s="39"/>
      <c r="B209" s="40"/>
      <c r="C209" s="284" t="s">
        <v>490</v>
      </c>
      <c r="D209" s="284" t="s">
        <v>259</v>
      </c>
      <c r="E209" s="285" t="s">
        <v>2132</v>
      </c>
      <c r="F209" s="286" t="s">
        <v>2133</v>
      </c>
      <c r="G209" s="287" t="s">
        <v>301</v>
      </c>
      <c r="H209" s="288">
        <v>1</v>
      </c>
      <c r="I209" s="289"/>
      <c r="J209" s="290">
        <f>ROUND(I209*H209,2)</f>
        <v>0</v>
      </c>
      <c r="K209" s="286" t="s">
        <v>178</v>
      </c>
      <c r="L209" s="291"/>
      <c r="M209" s="292" t="s">
        <v>1</v>
      </c>
      <c r="N209" s="293" t="s">
        <v>41</v>
      </c>
      <c r="O209" s="92"/>
      <c r="P209" s="236">
        <f>O209*H209</f>
        <v>0</v>
      </c>
      <c r="Q209" s="236">
        <v>0.00040999999999999999</v>
      </c>
      <c r="R209" s="236">
        <f>Q209*H209</f>
        <v>0.00040999999999999999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358</v>
      </c>
      <c r="AT209" s="238" t="s">
        <v>259</v>
      </c>
      <c r="AU209" s="238" t="s">
        <v>85</v>
      </c>
      <c r="AY209" s="18" t="s">
        <v>172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83</v>
      </c>
      <c r="BK209" s="239">
        <f>ROUND(I209*H209,2)</f>
        <v>0</v>
      </c>
      <c r="BL209" s="18" t="s">
        <v>265</v>
      </c>
      <c r="BM209" s="238" t="s">
        <v>2134</v>
      </c>
    </row>
    <row r="210" s="2" customFormat="1" ht="24.15" customHeight="1">
      <c r="A210" s="39"/>
      <c r="B210" s="40"/>
      <c r="C210" s="227" t="s">
        <v>496</v>
      </c>
      <c r="D210" s="227" t="s">
        <v>174</v>
      </c>
      <c r="E210" s="228" t="s">
        <v>2135</v>
      </c>
      <c r="F210" s="229" t="s">
        <v>2136</v>
      </c>
      <c r="G210" s="230" t="s">
        <v>301</v>
      </c>
      <c r="H210" s="231">
        <v>1</v>
      </c>
      <c r="I210" s="232"/>
      <c r="J210" s="233">
        <f>ROUND(I210*H210,2)</f>
        <v>0</v>
      </c>
      <c r="K210" s="229" t="s">
        <v>178</v>
      </c>
      <c r="L210" s="45"/>
      <c r="M210" s="234" t="s">
        <v>1</v>
      </c>
      <c r="N210" s="235" t="s">
        <v>41</v>
      </c>
      <c r="O210" s="92"/>
      <c r="P210" s="236">
        <f>O210*H210</f>
        <v>0</v>
      </c>
      <c r="Q210" s="236">
        <v>0.0015</v>
      </c>
      <c r="R210" s="236">
        <f>Q210*H210</f>
        <v>0.0015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265</v>
      </c>
      <c r="AT210" s="238" t="s">
        <v>174</v>
      </c>
      <c r="AU210" s="238" t="s">
        <v>85</v>
      </c>
      <c r="AY210" s="18" t="s">
        <v>172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83</v>
      </c>
      <c r="BK210" s="239">
        <f>ROUND(I210*H210,2)</f>
        <v>0</v>
      </c>
      <c r="BL210" s="18" t="s">
        <v>265</v>
      </c>
      <c r="BM210" s="238" t="s">
        <v>2137</v>
      </c>
    </row>
    <row r="211" s="2" customFormat="1" ht="14.4" customHeight="1">
      <c r="A211" s="39"/>
      <c r="B211" s="40"/>
      <c r="C211" s="227" t="s">
        <v>518</v>
      </c>
      <c r="D211" s="227" t="s">
        <v>174</v>
      </c>
      <c r="E211" s="228" t="s">
        <v>2138</v>
      </c>
      <c r="F211" s="229" t="s">
        <v>2139</v>
      </c>
      <c r="G211" s="230" t="s">
        <v>301</v>
      </c>
      <c r="H211" s="231">
        <v>2</v>
      </c>
      <c r="I211" s="232"/>
      <c r="J211" s="233">
        <f>ROUND(I211*H211,2)</f>
        <v>0</v>
      </c>
      <c r="K211" s="229" t="s">
        <v>178</v>
      </c>
      <c r="L211" s="45"/>
      <c r="M211" s="234" t="s">
        <v>1</v>
      </c>
      <c r="N211" s="235" t="s">
        <v>41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265</v>
      </c>
      <c r="AT211" s="238" t="s">
        <v>174</v>
      </c>
      <c r="AU211" s="238" t="s">
        <v>85</v>
      </c>
      <c r="AY211" s="18" t="s">
        <v>172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83</v>
      </c>
      <c r="BK211" s="239">
        <f>ROUND(I211*H211,2)</f>
        <v>0</v>
      </c>
      <c r="BL211" s="18" t="s">
        <v>265</v>
      </c>
      <c r="BM211" s="238" t="s">
        <v>2140</v>
      </c>
    </row>
    <row r="212" s="13" customFormat="1">
      <c r="A212" s="13"/>
      <c r="B212" s="240"/>
      <c r="C212" s="241"/>
      <c r="D212" s="242" t="s">
        <v>180</v>
      </c>
      <c r="E212" s="243" t="s">
        <v>1</v>
      </c>
      <c r="F212" s="244" t="s">
        <v>2141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180</v>
      </c>
      <c r="AU212" s="250" t="s">
        <v>85</v>
      </c>
      <c r="AV212" s="13" t="s">
        <v>83</v>
      </c>
      <c r="AW212" s="13" t="s">
        <v>33</v>
      </c>
      <c r="AX212" s="13" t="s">
        <v>76</v>
      </c>
      <c r="AY212" s="250" t="s">
        <v>172</v>
      </c>
    </row>
    <row r="213" s="13" customFormat="1">
      <c r="A213" s="13"/>
      <c r="B213" s="240"/>
      <c r="C213" s="241"/>
      <c r="D213" s="242" t="s">
        <v>180</v>
      </c>
      <c r="E213" s="243" t="s">
        <v>1</v>
      </c>
      <c r="F213" s="244" t="s">
        <v>2142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180</v>
      </c>
      <c r="AU213" s="250" t="s">
        <v>85</v>
      </c>
      <c r="AV213" s="13" t="s">
        <v>83</v>
      </c>
      <c r="AW213" s="13" t="s">
        <v>33</v>
      </c>
      <c r="AX213" s="13" t="s">
        <v>76</v>
      </c>
      <c r="AY213" s="250" t="s">
        <v>172</v>
      </c>
    </row>
    <row r="214" s="14" customFormat="1">
      <c r="A214" s="14"/>
      <c r="B214" s="251"/>
      <c r="C214" s="252"/>
      <c r="D214" s="242" t="s">
        <v>180</v>
      </c>
      <c r="E214" s="253" t="s">
        <v>1</v>
      </c>
      <c r="F214" s="254" t="s">
        <v>85</v>
      </c>
      <c r="G214" s="252"/>
      <c r="H214" s="255">
        <v>2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180</v>
      </c>
      <c r="AU214" s="261" t="s">
        <v>85</v>
      </c>
      <c r="AV214" s="14" t="s">
        <v>85</v>
      </c>
      <c r="AW214" s="14" t="s">
        <v>33</v>
      </c>
      <c r="AX214" s="14" t="s">
        <v>83</v>
      </c>
      <c r="AY214" s="261" t="s">
        <v>172</v>
      </c>
    </row>
    <row r="215" s="2" customFormat="1" ht="14.4" customHeight="1">
      <c r="A215" s="39"/>
      <c r="B215" s="40"/>
      <c r="C215" s="284" t="s">
        <v>525</v>
      </c>
      <c r="D215" s="284" t="s">
        <v>259</v>
      </c>
      <c r="E215" s="285" t="s">
        <v>2143</v>
      </c>
      <c r="F215" s="286" t="s">
        <v>2144</v>
      </c>
      <c r="G215" s="287" t="s">
        <v>301</v>
      </c>
      <c r="H215" s="288">
        <v>2</v>
      </c>
      <c r="I215" s="289"/>
      <c r="J215" s="290">
        <f>ROUND(I215*H215,2)</f>
        <v>0</v>
      </c>
      <c r="K215" s="286" t="s">
        <v>178</v>
      </c>
      <c r="L215" s="291"/>
      <c r="M215" s="292" t="s">
        <v>1</v>
      </c>
      <c r="N215" s="293" t="s">
        <v>41</v>
      </c>
      <c r="O215" s="92"/>
      <c r="P215" s="236">
        <f>O215*H215</f>
        <v>0</v>
      </c>
      <c r="Q215" s="236">
        <v>0.00031</v>
      </c>
      <c r="R215" s="236">
        <f>Q215*H215</f>
        <v>0.00062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358</v>
      </c>
      <c r="AT215" s="238" t="s">
        <v>259</v>
      </c>
      <c r="AU215" s="238" t="s">
        <v>85</v>
      </c>
      <c r="AY215" s="18" t="s">
        <v>172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83</v>
      </c>
      <c r="BK215" s="239">
        <f>ROUND(I215*H215,2)</f>
        <v>0</v>
      </c>
      <c r="BL215" s="18" t="s">
        <v>265</v>
      </c>
      <c r="BM215" s="238" t="s">
        <v>2145</v>
      </c>
    </row>
    <row r="216" s="2" customFormat="1" ht="24.15" customHeight="1">
      <c r="A216" s="39"/>
      <c r="B216" s="40"/>
      <c r="C216" s="227" t="s">
        <v>531</v>
      </c>
      <c r="D216" s="227" t="s">
        <v>174</v>
      </c>
      <c r="E216" s="228" t="s">
        <v>2146</v>
      </c>
      <c r="F216" s="229" t="s">
        <v>2147</v>
      </c>
      <c r="G216" s="230" t="s">
        <v>229</v>
      </c>
      <c r="H216" s="231">
        <v>0.183</v>
      </c>
      <c r="I216" s="232"/>
      <c r="J216" s="233">
        <f>ROUND(I216*H216,2)</f>
        <v>0</v>
      </c>
      <c r="K216" s="229" t="s">
        <v>178</v>
      </c>
      <c r="L216" s="45"/>
      <c r="M216" s="234" t="s">
        <v>1</v>
      </c>
      <c r="N216" s="235" t="s">
        <v>41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265</v>
      </c>
      <c r="AT216" s="238" t="s">
        <v>174</v>
      </c>
      <c r="AU216" s="238" t="s">
        <v>85</v>
      </c>
      <c r="AY216" s="18" t="s">
        <v>172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83</v>
      </c>
      <c r="BK216" s="239">
        <f>ROUND(I216*H216,2)</f>
        <v>0</v>
      </c>
      <c r="BL216" s="18" t="s">
        <v>265</v>
      </c>
      <c r="BM216" s="238" t="s">
        <v>2148</v>
      </c>
    </row>
    <row r="217" s="2" customFormat="1" ht="24.15" customHeight="1">
      <c r="A217" s="39"/>
      <c r="B217" s="40"/>
      <c r="C217" s="227" t="s">
        <v>537</v>
      </c>
      <c r="D217" s="227" t="s">
        <v>174</v>
      </c>
      <c r="E217" s="228" t="s">
        <v>2149</v>
      </c>
      <c r="F217" s="229" t="s">
        <v>2150</v>
      </c>
      <c r="G217" s="230" t="s">
        <v>229</v>
      </c>
      <c r="H217" s="231">
        <v>0.183</v>
      </c>
      <c r="I217" s="232"/>
      <c r="J217" s="233">
        <f>ROUND(I217*H217,2)</f>
        <v>0</v>
      </c>
      <c r="K217" s="229" t="s">
        <v>178</v>
      </c>
      <c r="L217" s="45"/>
      <c r="M217" s="234" t="s">
        <v>1</v>
      </c>
      <c r="N217" s="235" t="s">
        <v>41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265</v>
      </c>
      <c r="AT217" s="238" t="s">
        <v>174</v>
      </c>
      <c r="AU217" s="238" t="s">
        <v>85</v>
      </c>
      <c r="AY217" s="18" t="s">
        <v>172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83</v>
      </c>
      <c r="BK217" s="239">
        <f>ROUND(I217*H217,2)</f>
        <v>0</v>
      </c>
      <c r="BL217" s="18" t="s">
        <v>265</v>
      </c>
      <c r="BM217" s="238" t="s">
        <v>2151</v>
      </c>
    </row>
    <row r="218" s="12" customFormat="1" ht="22.8" customHeight="1">
      <c r="A218" s="12"/>
      <c r="B218" s="211"/>
      <c r="C218" s="212"/>
      <c r="D218" s="213" t="s">
        <v>75</v>
      </c>
      <c r="E218" s="225" t="s">
        <v>2152</v>
      </c>
      <c r="F218" s="225" t="s">
        <v>2153</v>
      </c>
      <c r="G218" s="212"/>
      <c r="H218" s="212"/>
      <c r="I218" s="215"/>
      <c r="J218" s="226">
        <f>BK218</f>
        <v>0</v>
      </c>
      <c r="K218" s="212"/>
      <c r="L218" s="217"/>
      <c r="M218" s="218"/>
      <c r="N218" s="219"/>
      <c r="O218" s="219"/>
      <c r="P218" s="220">
        <f>SUM(P219:P299)</f>
        <v>0</v>
      </c>
      <c r="Q218" s="219"/>
      <c r="R218" s="220">
        <f>SUM(R219:R299)</f>
        <v>0.45545000000000008</v>
      </c>
      <c r="S218" s="219"/>
      <c r="T218" s="221">
        <f>SUM(T219:T299)</f>
        <v>0.27689999999999998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2" t="s">
        <v>85</v>
      </c>
      <c r="AT218" s="223" t="s">
        <v>75</v>
      </c>
      <c r="AU218" s="223" t="s">
        <v>83</v>
      </c>
      <c r="AY218" s="222" t="s">
        <v>172</v>
      </c>
      <c r="BK218" s="224">
        <f>SUM(BK219:BK299)</f>
        <v>0</v>
      </c>
    </row>
    <row r="219" s="2" customFormat="1" ht="24.15" customHeight="1">
      <c r="A219" s="39"/>
      <c r="B219" s="40"/>
      <c r="C219" s="227" t="s">
        <v>541</v>
      </c>
      <c r="D219" s="227" t="s">
        <v>174</v>
      </c>
      <c r="E219" s="228" t="s">
        <v>2154</v>
      </c>
      <c r="F219" s="229" t="s">
        <v>2155</v>
      </c>
      <c r="G219" s="230" t="s">
        <v>291</v>
      </c>
      <c r="H219" s="231">
        <v>60</v>
      </c>
      <c r="I219" s="232"/>
      <c r="J219" s="233">
        <f>ROUND(I219*H219,2)</f>
        <v>0</v>
      </c>
      <c r="K219" s="229" t="s">
        <v>178</v>
      </c>
      <c r="L219" s="45"/>
      <c r="M219" s="234" t="s">
        <v>1</v>
      </c>
      <c r="N219" s="235" t="s">
        <v>41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0.0021299999999999999</v>
      </c>
      <c r="T219" s="237">
        <f>S219*H219</f>
        <v>0.1278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265</v>
      </c>
      <c r="AT219" s="238" t="s">
        <v>174</v>
      </c>
      <c r="AU219" s="238" t="s">
        <v>85</v>
      </c>
      <c r="AY219" s="18" t="s">
        <v>172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83</v>
      </c>
      <c r="BK219" s="239">
        <f>ROUND(I219*H219,2)</f>
        <v>0</v>
      </c>
      <c r="BL219" s="18" t="s">
        <v>265</v>
      </c>
      <c r="BM219" s="238" t="s">
        <v>2156</v>
      </c>
    </row>
    <row r="220" s="2" customFormat="1" ht="24.15" customHeight="1">
      <c r="A220" s="39"/>
      <c r="B220" s="40"/>
      <c r="C220" s="227" t="s">
        <v>547</v>
      </c>
      <c r="D220" s="227" t="s">
        <v>174</v>
      </c>
      <c r="E220" s="228" t="s">
        <v>2157</v>
      </c>
      <c r="F220" s="229" t="s">
        <v>2158</v>
      </c>
      <c r="G220" s="230" t="s">
        <v>291</v>
      </c>
      <c r="H220" s="231">
        <v>30</v>
      </c>
      <c r="I220" s="232"/>
      <c r="J220" s="233">
        <f>ROUND(I220*H220,2)</f>
        <v>0</v>
      </c>
      <c r="K220" s="229" t="s">
        <v>178</v>
      </c>
      <c r="L220" s="45"/>
      <c r="M220" s="234" t="s">
        <v>1</v>
      </c>
      <c r="N220" s="235" t="s">
        <v>41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0.0049699999999999996</v>
      </c>
      <c r="T220" s="237">
        <f>S220*H220</f>
        <v>0.14909999999999998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265</v>
      </c>
      <c r="AT220" s="238" t="s">
        <v>174</v>
      </c>
      <c r="AU220" s="238" t="s">
        <v>85</v>
      </c>
      <c r="AY220" s="18" t="s">
        <v>172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83</v>
      </c>
      <c r="BK220" s="239">
        <f>ROUND(I220*H220,2)</f>
        <v>0</v>
      </c>
      <c r="BL220" s="18" t="s">
        <v>265</v>
      </c>
      <c r="BM220" s="238" t="s">
        <v>2159</v>
      </c>
    </row>
    <row r="221" s="2" customFormat="1" ht="24.15" customHeight="1">
      <c r="A221" s="39"/>
      <c r="B221" s="40"/>
      <c r="C221" s="227" t="s">
        <v>552</v>
      </c>
      <c r="D221" s="227" t="s">
        <v>174</v>
      </c>
      <c r="E221" s="228" t="s">
        <v>2160</v>
      </c>
      <c r="F221" s="229" t="s">
        <v>2161</v>
      </c>
      <c r="G221" s="230" t="s">
        <v>291</v>
      </c>
      <c r="H221" s="231">
        <v>97</v>
      </c>
      <c r="I221" s="232"/>
      <c r="J221" s="233">
        <f>ROUND(I221*H221,2)</f>
        <v>0</v>
      </c>
      <c r="K221" s="229" t="s">
        <v>178</v>
      </c>
      <c r="L221" s="45"/>
      <c r="M221" s="234" t="s">
        <v>1</v>
      </c>
      <c r="N221" s="235" t="s">
        <v>41</v>
      </c>
      <c r="O221" s="92"/>
      <c r="P221" s="236">
        <f>O221*H221</f>
        <v>0</v>
      </c>
      <c r="Q221" s="236">
        <v>0.00097999999999999997</v>
      </c>
      <c r="R221" s="236">
        <f>Q221*H221</f>
        <v>0.095059999999999992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265</v>
      </c>
      <c r="AT221" s="238" t="s">
        <v>174</v>
      </c>
      <c r="AU221" s="238" t="s">
        <v>85</v>
      </c>
      <c r="AY221" s="18" t="s">
        <v>172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83</v>
      </c>
      <c r="BK221" s="239">
        <f>ROUND(I221*H221,2)</f>
        <v>0</v>
      </c>
      <c r="BL221" s="18" t="s">
        <v>265</v>
      </c>
      <c r="BM221" s="238" t="s">
        <v>2162</v>
      </c>
    </row>
    <row r="222" s="2" customFormat="1" ht="24.15" customHeight="1">
      <c r="A222" s="39"/>
      <c r="B222" s="40"/>
      <c r="C222" s="227" t="s">
        <v>557</v>
      </c>
      <c r="D222" s="227" t="s">
        <v>174</v>
      </c>
      <c r="E222" s="228" t="s">
        <v>2163</v>
      </c>
      <c r="F222" s="229" t="s">
        <v>2164</v>
      </c>
      <c r="G222" s="230" t="s">
        <v>291</v>
      </c>
      <c r="H222" s="231">
        <v>44</v>
      </c>
      <c r="I222" s="232"/>
      <c r="J222" s="233">
        <f>ROUND(I222*H222,2)</f>
        <v>0</v>
      </c>
      <c r="K222" s="229" t="s">
        <v>178</v>
      </c>
      <c r="L222" s="45"/>
      <c r="M222" s="234" t="s">
        <v>1</v>
      </c>
      <c r="N222" s="235" t="s">
        <v>41</v>
      </c>
      <c r="O222" s="92"/>
      <c r="P222" s="236">
        <f>O222*H222</f>
        <v>0</v>
      </c>
      <c r="Q222" s="236">
        <v>0.0012600000000000001</v>
      </c>
      <c r="R222" s="236">
        <f>Q222*H222</f>
        <v>0.055440000000000003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265</v>
      </c>
      <c r="AT222" s="238" t="s">
        <v>174</v>
      </c>
      <c r="AU222" s="238" t="s">
        <v>85</v>
      </c>
      <c r="AY222" s="18" t="s">
        <v>172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83</v>
      </c>
      <c r="BK222" s="239">
        <f>ROUND(I222*H222,2)</f>
        <v>0</v>
      </c>
      <c r="BL222" s="18" t="s">
        <v>265</v>
      </c>
      <c r="BM222" s="238" t="s">
        <v>2165</v>
      </c>
    </row>
    <row r="223" s="2" customFormat="1" ht="24.15" customHeight="1">
      <c r="A223" s="39"/>
      <c r="B223" s="40"/>
      <c r="C223" s="227" t="s">
        <v>562</v>
      </c>
      <c r="D223" s="227" t="s">
        <v>174</v>
      </c>
      <c r="E223" s="228" t="s">
        <v>2166</v>
      </c>
      <c r="F223" s="229" t="s">
        <v>2167</v>
      </c>
      <c r="G223" s="230" t="s">
        <v>291</v>
      </c>
      <c r="H223" s="231">
        <v>30</v>
      </c>
      <c r="I223" s="232"/>
      <c r="J223" s="233">
        <f>ROUND(I223*H223,2)</f>
        <v>0</v>
      </c>
      <c r="K223" s="229" t="s">
        <v>178</v>
      </c>
      <c r="L223" s="45"/>
      <c r="M223" s="234" t="s">
        <v>1</v>
      </c>
      <c r="N223" s="235" t="s">
        <v>41</v>
      </c>
      <c r="O223" s="92"/>
      <c r="P223" s="236">
        <f>O223*H223</f>
        <v>0</v>
      </c>
      <c r="Q223" s="236">
        <v>0.0015299999999999999</v>
      </c>
      <c r="R223" s="236">
        <f>Q223*H223</f>
        <v>0.045899999999999996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265</v>
      </c>
      <c r="AT223" s="238" t="s">
        <v>174</v>
      </c>
      <c r="AU223" s="238" t="s">
        <v>85</v>
      </c>
      <c r="AY223" s="18" t="s">
        <v>172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83</v>
      </c>
      <c r="BK223" s="239">
        <f>ROUND(I223*H223,2)</f>
        <v>0</v>
      </c>
      <c r="BL223" s="18" t="s">
        <v>265</v>
      </c>
      <c r="BM223" s="238" t="s">
        <v>2168</v>
      </c>
    </row>
    <row r="224" s="2" customFormat="1" ht="24.15" customHeight="1">
      <c r="A224" s="39"/>
      <c r="B224" s="40"/>
      <c r="C224" s="227" t="s">
        <v>567</v>
      </c>
      <c r="D224" s="227" t="s">
        <v>174</v>
      </c>
      <c r="E224" s="228" t="s">
        <v>2169</v>
      </c>
      <c r="F224" s="229" t="s">
        <v>2170</v>
      </c>
      <c r="G224" s="230" t="s">
        <v>291</v>
      </c>
      <c r="H224" s="231">
        <v>20</v>
      </c>
      <c r="I224" s="232"/>
      <c r="J224" s="233">
        <f>ROUND(I224*H224,2)</f>
        <v>0</v>
      </c>
      <c r="K224" s="229" t="s">
        <v>178</v>
      </c>
      <c r="L224" s="45"/>
      <c r="M224" s="234" t="s">
        <v>1</v>
      </c>
      <c r="N224" s="235" t="s">
        <v>41</v>
      </c>
      <c r="O224" s="92"/>
      <c r="P224" s="236">
        <f>O224*H224</f>
        <v>0</v>
      </c>
      <c r="Q224" s="236">
        <v>0.0028400000000000001</v>
      </c>
      <c r="R224" s="236">
        <f>Q224*H224</f>
        <v>0.056800000000000003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265</v>
      </c>
      <c r="AT224" s="238" t="s">
        <v>174</v>
      </c>
      <c r="AU224" s="238" t="s">
        <v>85</v>
      </c>
      <c r="AY224" s="18" t="s">
        <v>172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83</v>
      </c>
      <c r="BK224" s="239">
        <f>ROUND(I224*H224,2)</f>
        <v>0</v>
      </c>
      <c r="BL224" s="18" t="s">
        <v>265</v>
      </c>
      <c r="BM224" s="238" t="s">
        <v>2171</v>
      </c>
    </row>
    <row r="225" s="2" customFormat="1" ht="37.8" customHeight="1">
      <c r="A225" s="39"/>
      <c r="B225" s="40"/>
      <c r="C225" s="227" t="s">
        <v>573</v>
      </c>
      <c r="D225" s="227" t="s">
        <v>174</v>
      </c>
      <c r="E225" s="228" t="s">
        <v>2172</v>
      </c>
      <c r="F225" s="229" t="s">
        <v>2173</v>
      </c>
      <c r="G225" s="230" t="s">
        <v>291</v>
      </c>
      <c r="H225" s="231">
        <v>49</v>
      </c>
      <c r="I225" s="232"/>
      <c r="J225" s="233">
        <f>ROUND(I225*H225,2)</f>
        <v>0</v>
      </c>
      <c r="K225" s="229" t="s">
        <v>178</v>
      </c>
      <c r="L225" s="45"/>
      <c r="M225" s="234" t="s">
        <v>1</v>
      </c>
      <c r="N225" s="235" t="s">
        <v>41</v>
      </c>
      <c r="O225" s="92"/>
      <c r="P225" s="236">
        <f>O225*H225</f>
        <v>0</v>
      </c>
      <c r="Q225" s="236">
        <v>4.0000000000000003E-05</v>
      </c>
      <c r="R225" s="236">
        <f>Q225*H225</f>
        <v>0.0019600000000000004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265</v>
      </c>
      <c r="AT225" s="238" t="s">
        <v>174</v>
      </c>
      <c r="AU225" s="238" t="s">
        <v>85</v>
      </c>
      <c r="AY225" s="18" t="s">
        <v>172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83</v>
      </c>
      <c r="BK225" s="239">
        <f>ROUND(I225*H225,2)</f>
        <v>0</v>
      </c>
      <c r="BL225" s="18" t="s">
        <v>265</v>
      </c>
      <c r="BM225" s="238" t="s">
        <v>2174</v>
      </c>
    </row>
    <row r="226" s="13" customFormat="1">
      <c r="A226" s="13"/>
      <c r="B226" s="240"/>
      <c r="C226" s="241"/>
      <c r="D226" s="242" t="s">
        <v>180</v>
      </c>
      <c r="E226" s="243" t="s">
        <v>1</v>
      </c>
      <c r="F226" s="244" t="s">
        <v>2175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180</v>
      </c>
      <c r="AU226" s="250" t="s">
        <v>85</v>
      </c>
      <c r="AV226" s="13" t="s">
        <v>83</v>
      </c>
      <c r="AW226" s="13" t="s">
        <v>33</v>
      </c>
      <c r="AX226" s="13" t="s">
        <v>76</v>
      </c>
      <c r="AY226" s="250" t="s">
        <v>172</v>
      </c>
    </row>
    <row r="227" s="14" customFormat="1">
      <c r="A227" s="14"/>
      <c r="B227" s="251"/>
      <c r="C227" s="252"/>
      <c r="D227" s="242" t="s">
        <v>180</v>
      </c>
      <c r="E227" s="253" t="s">
        <v>1</v>
      </c>
      <c r="F227" s="254" t="s">
        <v>446</v>
      </c>
      <c r="G227" s="252"/>
      <c r="H227" s="255">
        <v>49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180</v>
      </c>
      <c r="AU227" s="261" t="s">
        <v>85</v>
      </c>
      <c r="AV227" s="14" t="s">
        <v>85</v>
      </c>
      <c r="AW227" s="14" t="s">
        <v>33</v>
      </c>
      <c r="AX227" s="14" t="s">
        <v>83</v>
      </c>
      <c r="AY227" s="261" t="s">
        <v>172</v>
      </c>
    </row>
    <row r="228" s="2" customFormat="1" ht="37.8" customHeight="1">
      <c r="A228" s="39"/>
      <c r="B228" s="40"/>
      <c r="C228" s="227" t="s">
        <v>577</v>
      </c>
      <c r="D228" s="227" t="s">
        <v>174</v>
      </c>
      <c r="E228" s="228" t="s">
        <v>2176</v>
      </c>
      <c r="F228" s="229" t="s">
        <v>2177</v>
      </c>
      <c r="G228" s="230" t="s">
        <v>291</v>
      </c>
      <c r="H228" s="231">
        <v>14</v>
      </c>
      <c r="I228" s="232"/>
      <c r="J228" s="233">
        <f>ROUND(I228*H228,2)</f>
        <v>0</v>
      </c>
      <c r="K228" s="229" t="s">
        <v>178</v>
      </c>
      <c r="L228" s="45"/>
      <c r="M228" s="234" t="s">
        <v>1</v>
      </c>
      <c r="N228" s="235" t="s">
        <v>41</v>
      </c>
      <c r="O228" s="92"/>
      <c r="P228" s="236">
        <f>O228*H228</f>
        <v>0</v>
      </c>
      <c r="Q228" s="236">
        <v>4.0000000000000003E-05</v>
      </c>
      <c r="R228" s="236">
        <f>Q228*H228</f>
        <v>0.00056000000000000006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265</v>
      </c>
      <c r="AT228" s="238" t="s">
        <v>174</v>
      </c>
      <c r="AU228" s="238" t="s">
        <v>85</v>
      </c>
      <c r="AY228" s="18" t="s">
        <v>172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83</v>
      </c>
      <c r="BK228" s="239">
        <f>ROUND(I228*H228,2)</f>
        <v>0</v>
      </c>
      <c r="BL228" s="18" t="s">
        <v>265</v>
      </c>
      <c r="BM228" s="238" t="s">
        <v>2178</v>
      </c>
    </row>
    <row r="229" s="13" customFormat="1">
      <c r="A229" s="13"/>
      <c r="B229" s="240"/>
      <c r="C229" s="241"/>
      <c r="D229" s="242" t="s">
        <v>180</v>
      </c>
      <c r="E229" s="243" t="s">
        <v>1</v>
      </c>
      <c r="F229" s="244" t="s">
        <v>2175</v>
      </c>
      <c r="G229" s="241"/>
      <c r="H229" s="243" t="s">
        <v>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180</v>
      </c>
      <c r="AU229" s="250" t="s">
        <v>85</v>
      </c>
      <c r="AV229" s="13" t="s">
        <v>83</v>
      </c>
      <c r="AW229" s="13" t="s">
        <v>33</v>
      </c>
      <c r="AX229" s="13" t="s">
        <v>76</v>
      </c>
      <c r="AY229" s="250" t="s">
        <v>172</v>
      </c>
    </row>
    <row r="230" s="14" customFormat="1">
      <c r="A230" s="14"/>
      <c r="B230" s="251"/>
      <c r="C230" s="252"/>
      <c r="D230" s="242" t="s">
        <v>180</v>
      </c>
      <c r="E230" s="253" t="s">
        <v>1</v>
      </c>
      <c r="F230" s="254" t="s">
        <v>254</v>
      </c>
      <c r="G230" s="252"/>
      <c r="H230" s="255">
        <v>14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180</v>
      </c>
      <c r="AU230" s="261" t="s">
        <v>85</v>
      </c>
      <c r="AV230" s="14" t="s">
        <v>85</v>
      </c>
      <c r="AW230" s="14" t="s">
        <v>33</v>
      </c>
      <c r="AX230" s="14" t="s">
        <v>83</v>
      </c>
      <c r="AY230" s="261" t="s">
        <v>172</v>
      </c>
    </row>
    <row r="231" s="2" customFormat="1" ht="37.8" customHeight="1">
      <c r="A231" s="39"/>
      <c r="B231" s="40"/>
      <c r="C231" s="227" t="s">
        <v>583</v>
      </c>
      <c r="D231" s="227" t="s">
        <v>174</v>
      </c>
      <c r="E231" s="228" t="s">
        <v>2179</v>
      </c>
      <c r="F231" s="229" t="s">
        <v>2180</v>
      </c>
      <c r="G231" s="230" t="s">
        <v>291</v>
      </c>
      <c r="H231" s="231">
        <v>20</v>
      </c>
      <c r="I231" s="232"/>
      <c r="J231" s="233">
        <f>ROUND(I231*H231,2)</f>
        <v>0</v>
      </c>
      <c r="K231" s="229" t="s">
        <v>178</v>
      </c>
      <c r="L231" s="45"/>
      <c r="M231" s="234" t="s">
        <v>1</v>
      </c>
      <c r="N231" s="235" t="s">
        <v>41</v>
      </c>
      <c r="O231" s="92"/>
      <c r="P231" s="236">
        <f>O231*H231</f>
        <v>0</v>
      </c>
      <c r="Q231" s="236">
        <v>4.0000000000000003E-05</v>
      </c>
      <c r="R231" s="236">
        <f>Q231*H231</f>
        <v>0.00080000000000000004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265</v>
      </c>
      <c r="AT231" s="238" t="s">
        <v>174</v>
      </c>
      <c r="AU231" s="238" t="s">
        <v>85</v>
      </c>
      <c r="AY231" s="18" t="s">
        <v>172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83</v>
      </c>
      <c r="BK231" s="239">
        <f>ROUND(I231*H231,2)</f>
        <v>0</v>
      </c>
      <c r="BL231" s="18" t="s">
        <v>265</v>
      </c>
      <c r="BM231" s="238" t="s">
        <v>2181</v>
      </c>
    </row>
    <row r="232" s="13" customFormat="1">
      <c r="A232" s="13"/>
      <c r="B232" s="240"/>
      <c r="C232" s="241"/>
      <c r="D232" s="242" t="s">
        <v>180</v>
      </c>
      <c r="E232" s="243" t="s">
        <v>1</v>
      </c>
      <c r="F232" s="244" t="s">
        <v>2175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180</v>
      </c>
      <c r="AU232" s="250" t="s">
        <v>85</v>
      </c>
      <c r="AV232" s="13" t="s">
        <v>83</v>
      </c>
      <c r="AW232" s="13" t="s">
        <v>33</v>
      </c>
      <c r="AX232" s="13" t="s">
        <v>76</v>
      </c>
      <c r="AY232" s="250" t="s">
        <v>172</v>
      </c>
    </row>
    <row r="233" s="14" customFormat="1">
      <c r="A233" s="14"/>
      <c r="B233" s="251"/>
      <c r="C233" s="252"/>
      <c r="D233" s="242" t="s">
        <v>180</v>
      </c>
      <c r="E233" s="253" t="s">
        <v>1</v>
      </c>
      <c r="F233" s="254" t="s">
        <v>288</v>
      </c>
      <c r="G233" s="252"/>
      <c r="H233" s="255">
        <v>20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180</v>
      </c>
      <c r="AU233" s="261" t="s">
        <v>85</v>
      </c>
      <c r="AV233" s="14" t="s">
        <v>85</v>
      </c>
      <c r="AW233" s="14" t="s">
        <v>33</v>
      </c>
      <c r="AX233" s="14" t="s">
        <v>83</v>
      </c>
      <c r="AY233" s="261" t="s">
        <v>172</v>
      </c>
    </row>
    <row r="234" s="2" customFormat="1" ht="37.8" customHeight="1">
      <c r="A234" s="39"/>
      <c r="B234" s="40"/>
      <c r="C234" s="227" t="s">
        <v>591</v>
      </c>
      <c r="D234" s="227" t="s">
        <v>174</v>
      </c>
      <c r="E234" s="228" t="s">
        <v>2182</v>
      </c>
      <c r="F234" s="229" t="s">
        <v>2183</v>
      </c>
      <c r="G234" s="230" t="s">
        <v>291</v>
      </c>
      <c r="H234" s="231">
        <v>48</v>
      </c>
      <c r="I234" s="232"/>
      <c r="J234" s="233">
        <f>ROUND(I234*H234,2)</f>
        <v>0</v>
      </c>
      <c r="K234" s="229" t="s">
        <v>178</v>
      </c>
      <c r="L234" s="45"/>
      <c r="M234" s="234" t="s">
        <v>1</v>
      </c>
      <c r="N234" s="235" t="s">
        <v>41</v>
      </c>
      <c r="O234" s="92"/>
      <c r="P234" s="236">
        <f>O234*H234</f>
        <v>0</v>
      </c>
      <c r="Q234" s="236">
        <v>6.9999999999999994E-05</v>
      </c>
      <c r="R234" s="236">
        <f>Q234*H234</f>
        <v>0.0033599999999999997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265</v>
      </c>
      <c r="AT234" s="238" t="s">
        <v>174</v>
      </c>
      <c r="AU234" s="238" t="s">
        <v>85</v>
      </c>
      <c r="AY234" s="18" t="s">
        <v>172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83</v>
      </c>
      <c r="BK234" s="239">
        <f>ROUND(I234*H234,2)</f>
        <v>0</v>
      </c>
      <c r="BL234" s="18" t="s">
        <v>265</v>
      </c>
      <c r="BM234" s="238" t="s">
        <v>2184</v>
      </c>
    </row>
    <row r="235" s="13" customFormat="1">
      <c r="A235" s="13"/>
      <c r="B235" s="240"/>
      <c r="C235" s="241"/>
      <c r="D235" s="242" t="s">
        <v>180</v>
      </c>
      <c r="E235" s="243" t="s">
        <v>1</v>
      </c>
      <c r="F235" s="244" t="s">
        <v>2185</v>
      </c>
      <c r="G235" s="241"/>
      <c r="H235" s="243" t="s">
        <v>1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0" t="s">
        <v>180</v>
      </c>
      <c r="AU235" s="250" t="s">
        <v>85</v>
      </c>
      <c r="AV235" s="13" t="s">
        <v>83</v>
      </c>
      <c r="AW235" s="13" t="s">
        <v>33</v>
      </c>
      <c r="AX235" s="13" t="s">
        <v>76</v>
      </c>
      <c r="AY235" s="250" t="s">
        <v>172</v>
      </c>
    </row>
    <row r="236" s="14" customFormat="1">
      <c r="A236" s="14"/>
      <c r="B236" s="251"/>
      <c r="C236" s="252"/>
      <c r="D236" s="242" t="s">
        <v>180</v>
      </c>
      <c r="E236" s="253" t="s">
        <v>1</v>
      </c>
      <c r="F236" s="254" t="s">
        <v>442</v>
      </c>
      <c r="G236" s="252"/>
      <c r="H236" s="255">
        <v>48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180</v>
      </c>
      <c r="AU236" s="261" t="s">
        <v>85</v>
      </c>
      <c r="AV236" s="14" t="s">
        <v>85</v>
      </c>
      <c r="AW236" s="14" t="s">
        <v>33</v>
      </c>
      <c r="AX236" s="14" t="s">
        <v>83</v>
      </c>
      <c r="AY236" s="261" t="s">
        <v>172</v>
      </c>
    </row>
    <row r="237" s="2" customFormat="1" ht="37.8" customHeight="1">
      <c r="A237" s="39"/>
      <c r="B237" s="40"/>
      <c r="C237" s="227" t="s">
        <v>599</v>
      </c>
      <c r="D237" s="227" t="s">
        <v>174</v>
      </c>
      <c r="E237" s="228" t="s">
        <v>2186</v>
      </c>
      <c r="F237" s="229" t="s">
        <v>2187</v>
      </c>
      <c r="G237" s="230" t="s">
        <v>291</v>
      </c>
      <c r="H237" s="231">
        <v>60</v>
      </c>
      <c r="I237" s="232"/>
      <c r="J237" s="233">
        <f>ROUND(I237*H237,2)</f>
        <v>0</v>
      </c>
      <c r="K237" s="229" t="s">
        <v>178</v>
      </c>
      <c r="L237" s="45"/>
      <c r="M237" s="234" t="s">
        <v>1</v>
      </c>
      <c r="N237" s="235" t="s">
        <v>41</v>
      </c>
      <c r="O237" s="92"/>
      <c r="P237" s="236">
        <f>O237*H237</f>
        <v>0</v>
      </c>
      <c r="Q237" s="236">
        <v>9.0000000000000006E-05</v>
      </c>
      <c r="R237" s="236">
        <f>Q237*H237</f>
        <v>0.0054000000000000003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265</v>
      </c>
      <c r="AT237" s="238" t="s">
        <v>174</v>
      </c>
      <c r="AU237" s="238" t="s">
        <v>85</v>
      </c>
      <c r="AY237" s="18" t="s">
        <v>172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83</v>
      </c>
      <c r="BK237" s="239">
        <f>ROUND(I237*H237,2)</f>
        <v>0</v>
      </c>
      <c r="BL237" s="18" t="s">
        <v>265</v>
      </c>
      <c r="BM237" s="238" t="s">
        <v>2188</v>
      </c>
    </row>
    <row r="238" s="13" customFormat="1">
      <c r="A238" s="13"/>
      <c r="B238" s="240"/>
      <c r="C238" s="241"/>
      <c r="D238" s="242" t="s">
        <v>180</v>
      </c>
      <c r="E238" s="243" t="s">
        <v>1</v>
      </c>
      <c r="F238" s="244" t="s">
        <v>2185</v>
      </c>
      <c r="G238" s="241"/>
      <c r="H238" s="243" t="s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180</v>
      </c>
      <c r="AU238" s="250" t="s">
        <v>85</v>
      </c>
      <c r="AV238" s="13" t="s">
        <v>83</v>
      </c>
      <c r="AW238" s="13" t="s">
        <v>33</v>
      </c>
      <c r="AX238" s="13" t="s">
        <v>76</v>
      </c>
      <c r="AY238" s="250" t="s">
        <v>172</v>
      </c>
    </row>
    <row r="239" s="14" customFormat="1">
      <c r="A239" s="14"/>
      <c r="B239" s="251"/>
      <c r="C239" s="252"/>
      <c r="D239" s="242" t="s">
        <v>180</v>
      </c>
      <c r="E239" s="253" t="s">
        <v>1</v>
      </c>
      <c r="F239" s="254" t="s">
        <v>518</v>
      </c>
      <c r="G239" s="252"/>
      <c r="H239" s="255">
        <v>60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180</v>
      </c>
      <c r="AU239" s="261" t="s">
        <v>85</v>
      </c>
      <c r="AV239" s="14" t="s">
        <v>85</v>
      </c>
      <c r="AW239" s="14" t="s">
        <v>33</v>
      </c>
      <c r="AX239" s="14" t="s">
        <v>83</v>
      </c>
      <c r="AY239" s="261" t="s">
        <v>172</v>
      </c>
    </row>
    <row r="240" s="2" customFormat="1" ht="14.4" customHeight="1">
      <c r="A240" s="39"/>
      <c r="B240" s="40"/>
      <c r="C240" s="227" t="s">
        <v>606</v>
      </c>
      <c r="D240" s="227" t="s">
        <v>174</v>
      </c>
      <c r="E240" s="228" t="s">
        <v>2189</v>
      </c>
      <c r="F240" s="229" t="s">
        <v>2190</v>
      </c>
      <c r="G240" s="230" t="s">
        <v>291</v>
      </c>
      <c r="H240" s="231">
        <v>20</v>
      </c>
      <c r="I240" s="232"/>
      <c r="J240" s="233">
        <f>ROUND(I240*H240,2)</f>
        <v>0</v>
      </c>
      <c r="K240" s="229" t="s">
        <v>178</v>
      </c>
      <c r="L240" s="45"/>
      <c r="M240" s="234" t="s">
        <v>1</v>
      </c>
      <c r="N240" s="235" t="s">
        <v>41</v>
      </c>
      <c r="O240" s="92"/>
      <c r="P240" s="236">
        <f>O240*H240</f>
        <v>0</v>
      </c>
      <c r="Q240" s="236">
        <v>0.0019200000000000001</v>
      </c>
      <c r="R240" s="236">
        <f>Q240*H240</f>
        <v>0.038400000000000004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265</v>
      </c>
      <c r="AT240" s="238" t="s">
        <v>174</v>
      </c>
      <c r="AU240" s="238" t="s">
        <v>85</v>
      </c>
      <c r="AY240" s="18" t="s">
        <v>172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83</v>
      </c>
      <c r="BK240" s="239">
        <f>ROUND(I240*H240,2)</f>
        <v>0</v>
      </c>
      <c r="BL240" s="18" t="s">
        <v>265</v>
      </c>
      <c r="BM240" s="238" t="s">
        <v>2191</v>
      </c>
    </row>
    <row r="241" s="13" customFormat="1">
      <c r="A241" s="13"/>
      <c r="B241" s="240"/>
      <c r="C241" s="241"/>
      <c r="D241" s="242" t="s">
        <v>180</v>
      </c>
      <c r="E241" s="243" t="s">
        <v>1</v>
      </c>
      <c r="F241" s="244" t="s">
        <v>2192</v>
      </c>
      <c r="G241" s="241"/>
      <c r="H241" s="243" t="s">
        <v>1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180</v>
      </c>
      <c r="AU241" s="250" t="s">
        <v>85</v>
      </c>
      <c r="AV241" s="13" t="s">
        <v>83</v>
      </c>
      <c r="AW241" s="13" t="s">
        <v>33</v>
      </c>
      <c r="AX241" s="13" t="s">
        <v>76</v>
      </c>
      <c r="AY241" s="250" t="s">
        <v>172</v>
      </c>
    </row>
    <row r="242" s="14" customFormat="1">
      <c r="A242" s="14"/>
      <c r="B242" s="251"/>
      <c r="C242" s="252"/>
      <c r="D242" s="242" t="s">
        <v>180</v>
      </c>
      <c r="E242" s="253" t="s">
        <v>1</v>
      </c>
      <c r="F242" s="254" t="s">
        <v>288</v>
      </c>
      <c r="G242" s="252"/>
      <c r="H242" s="255">
        <v>20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180</v>
      </c>
      <c r="AU242" s="261" t="s">
        <v>85</v>
      </c>
      <c r="AV242" s="14" t="s">
        <v>85</v>
      </c>
      <c r="AW242" s="14" t="s">
        <v>33</v>
      </c>
      <c r="AX242" s="14" t="s">
        <v>83</v>
      </c>
      <c r="AY242" s="261" t="s">
        <v>172</v>
      </c>
    </row>
    <row r="243" s="2" customFormat="1" ht="14.4" customHeight="1">
      <c r="A243" s="39"/>
      <c r="B243" s="40"/>
      <c r="C243" s="227" t="s">
        <v>610</v>
      </c>
      <c r="D243" s="227" t="s">
        <v>174</v>
      </c>
      <c r="E243" s="228" t="s">
        <v>2193</v>
      </c>
      <c r="F243" s="229" t="s">
        <v>2194</v>
      </c>
      <c r="G243" s="230" t="s">
        <v>291</v>
      </c>
      <c r="H243" s="231">
        <v>20</v>
      </c>
      <c r="I243" s="232"/>
      <c r="J243" s="233">
        <f>ROUND(I243*H243,2)</f>
        <v>0</v>
      </c>
      <c r="K243" s="229" t="s">
        <v>178</v>
      </c>
      <c r="L243" s="45"/>
      <c r="M243" s="234" t="s">
        <v>1</v>
      </c>
      <c r="N243" s="235" t="s">
        <v>41</v>
      </c>
      <c r="O243" s="92"/>
      <c r="P243" s="236">
        <f>O243*H243</f>
        <v>0</v>
      </c>
      <c r="Q243" s="236">
        <v>0.0024199999999999998</v>
      </c>
      <c r="R243" s="236">
        <f>Q243*H243</f>
        <v>0.048399999999999999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265</v>
      </c>
      <c r="AT243" s="238" t="s">
        <v>174</v>
      </c>
      <c r="AU243" s="238" t="s">
        <v>85</v>
      </c>
      <c r="AY243" s="18" t="s">
        <v>172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83</v>
      </c>
      <c r="BK243" s="239">
        <f>ROUND(I243*H243,2)</f>
        <v>0</v>
      </c>
      <c r="BL243" s="18" t="s">
        <v>265</v>
      </c>
      <c r="BM243" s="238" t="s">
        <v>2195</v>
      </c>
    </row>
    <row r="244" s="13" customFormat="1">
      <c r="A244" s="13"/>
      <c r="B244" s="240"/>
      <c r="C244" s="241"/>
      <c r="D244" s="242" t="s">
        <v>180</v>
      </c>
      <c r="E244" s="243" t="s">
        <v>1</v>
      </c>
      <c r="F244" s="244" t="s">
        <v>2196</v>
      </c>
      <c r="G244" s="241"/>
      <c r="H244" s="243" t="s">
        <v>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180</v>
      </c>
      <c r="AU244" s="250" t="s">
        <v>85</v>
      </c>
      <c r="AV244" s="13" t="s">
        <v>83</v>
      </c>
      <c r="AW244" s="13" t="s">
        <v>33</v>
      </c>
      <c r="AX244" s="13" t="s">
        <v>76</v>
      </c>
      <c r="AY244" s="250" t="s">
        <v>172</v>
      </c>
    </row>
    <row r="245" s="14" customFormat="1">
      <c r="A245" s="14"/>
      <c r="B245" s="251"/>
      <c r="C245" s="252"/>
      <c r="D245" s="242" t="s">
        <v>180</v>
      </c>
      <c r="E245" s="253" t="s">
        <v>1</v>
      </c>
      <c r="F245" s="254" t="s">
        <v>288</v>
      </c>
      <c r="G245" s="252"/>
      <c r="H245" s="255">
        <v>20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180</v>
      </c>
      <c r="AU245" s="261" t="s">
        <v>85</v>
      </c>
      <c r="AV245" s="14" t="s">
        <v>85</v>
      </c>
      <c r="AW245" s="14" t="s">
        <v>33</v>
      </c>
      <c r="AX245" s="14" t="s">
        <v>83</v>
      </c>
      <c r="AY245" s="261" t="s">
        <v>172</v>
      </c>
    </row>
    <row r="246" s="2" customFormat="1" ht="14.4" customHeight="1">
      <c r="A246" s="39"/>
      <c r="B246" s="40"/>
      <c r="C246" s="227" t="s">
        <v>614</v>
      </c>
      <c r="D246" s="227" t="s">
        <v>174</v>
      </c>
      <c r="E246" s="228" t="s">
        <v>2197</v>
      </c>
      <c r="F246" s="229" t="s">
        <v>2198</v>
      </c>
      <c r="G246" s="230" t="s">
        <v>291</v>
      </c>
      <c r="H246" s="231">
        <v>20</v>
      </c>
      <c r="I246" s="232"/>
      <c r="J246" s="233">
        <f>ROUND(I246*H246,2)</f>
        <v>0</v>
      </c>
      <c r="K246" s="229" t="s">
        <v>178</v>
      </c>
      <c r="L246" s="45"/>
      <c r="M246" s="234" t="s">
        <v>1</v>
      </c>
      <c r="N246" s="235" t="s">
        <v>41</v>
      </c>
      <c r="O246" s="92"/>
      <c r="P246" s="236">
        <f>O246*H246</f>
        <v>0</v>
      </c>
      <c r="Q246" s="236">
        <v>0.0026800000000000001</v>
      </c>
      <c r="R246" s="236">
        <f>Q246*H246</f>
        <v>0.053600000000000002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265</v>
      </c>
      <c r="AT246" s="238" t="s">
        <v>174</v>
      </c>
      <c r="AU246" s="238" t="s">
        <v>85</v>
      </c>
      <c r="AY246" s="18" t="s">
        <v>172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83</v>
      </c>
      <c r="BK246" s="239">
        <f>ROUND(I246*H246,2)</f>
        <v>0</v>
      </c>
      <c r="BL246" s="18" t="s">
        <v>265</v>
      </c>
      <c r="BM246" s="238" t="s">
        <v>2199</v>
      </c>
    </row>
    <row r="247" s="13" customFormat="1">
      <c r="A247" s="13"/>
      <c r="B247" s="240"/>
      <c r="C247" s="241"/>
      <c r="D247" s="242" t="s">
        <v>180</v>
      </c>
      <c r="E247" s="243" t="s">
        <v>1</v>
      </c>
      <c r="F247" s="244" t="s">
        <v>2200</v>
      </c>
      <c r="G247" s="241"/>
      <c r="H247" s="243" t="s">
        <v>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180</v>
      </c>
      <c r="AU247" s="250" t="s">
        <v>85</v>
      </c>
      <c r="AV247" s="13" t="s">
        <v>83</v>
      </c>
      <c r="AW247" s="13" t="s">
        <v>33</v>
      </c>
      <c r="AX247" s="13" t="s">
        <v>76</v>
      </c>
      <c r="AY247" s="250" t="s">
        <v>172</v>
      </c>
    </row>
    <row r="248" s="14" customFormat="1">
      <c r="A248" s="14"/>
      <c r="B248" s="251"/>
      <c r="C248" s="252"/>
      <c r="D248" s="242" t="s">
        <v>180</v>
      </c>
      <c r="E248" s="253" t="s">
        <v>1</v>
      </c>
      <c r="F248" s="254" t="s">
        <v>288</v>
      </c>
      <c r="G248" s="252"/>
      <c r="H248" s="255">
        <v>20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180</v>
      </c>
      <c r="AU248" s="261" t="s">
        <v>85</v>
      </c>
      <c r="AV248" s="14" t="s">
        <v>85</v>
      </c>
      <c r="AW248" s="14" t="s">
        <v>33</v>
      </c>
      <c r="AX248" s="14" t="s">
        <v>83</v>
      </c>
      <c r="AY248" s="261" t="s">
        <v>172</v>
      </c>
    </row>
    <row r="249" s="2" customFormat="1" ht="14.4" customHeight="1">
      <c r="A249" s="39"/>
      <c r="B249" s="40"/>
      <c r="C249" s="227" t="s">
        <v>624</v>
      </c>
      <c r="D249" s="227" t="s">
        <v>174</v>
      </c>
      <c r="E249" s="228" t="s">
        <v>2201</v>
      </c>
      <c r="F249" s="229" t="s">
        <v>2202</v>
      </c>
      <c r="G249" s="230" t="s">
        <v>301</v>
      </c>
      <c r="H249" s="231">
        <v>32</v>
      </c>
      <c r="I249" s="232"/>
      <c r="J249" s="233">
        <f>ROUND(I249*H249,2)</f>
        <v>0</v>
      </c>
      <c r="K249" s="229" t="s">
        <v>178</v>
      </c>
      <c r="L249" s="45"/>
      <c r="M249" s="234" t="s">
        <v>1</v>
      </c>
      <c r="N249" s="235" t="s">
        <v>41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265</v>
      </c>
      <c r="AT249" s="238" t="s">
        <v>174</v>
      </c>
      <c r="AU249" s="238" t="s">
        <v>85</v>
      </c>
      <c r="AY249" s="18" t="s">
        <v>172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83</v>
      </c>
      <c r="BK249" s="239">
        <f>ROUND(I249*H249,2)</f>
        <v>0</v>
      </c>
      <c r="BL249" s="18" t="s">
        <v>265</v>
      </c>
      <c r="BM249" s="238" t="s">
        <v>2203</v>
      </c>
    </row>
    <row r="250" s="2" customFormat="1" ht="24.15" customHeight="1">
      <c r="A250" s="39"/>
      <c r="B250" s="40"/>
      <c r="C250" s="227" t="s">
        <v>628</v>
      </c>
      <c r="D250" s="227" t="s">
        <v>174</v>
      </c>
      <c r="E250" s="228" t="s">
        <v>2204</v>
      </c>
      <c r="F250" s="229" t="s">
        <v>2205</v>
      </c>
      <c r="G250" s="230" t="s">
        <v>301</v>
      </c>
      <c r="H250" s="231">
        <v>1</v>
      </c>
      <c r="I250" s="232"/>
      <c r="J250" s="233">
        <f>ROUND(I250*H250,2)</f>
        <v>0</v>
      </c>
      <c r="K250" s="229" t="s">
        <v>178</v>
      </c>
      <c r="L250" s="45"/>
      <c r="M250" s="234" t="s">
        <v>1</v>
      </c>
      <c r="N250" s="235" t="s">
        <v>41</v>
      </c>
      <c r="O250" s="92"/>
      <c r="P250" s="236">
        <f>O250*H250</f>
        <v>0</v>
      </c>
      <c r="Q250" s="236">
        <v>0.00022000000000000001</v>
      </c>
      <c r="R250" s="236">
        <f>Q250*H250</f>
        <v>0.00022000000000000001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265</v>
      </c>
      <c r="AT250" s="238" t="s">
        <v>174</v>
      </c>
      <c r="AU250" s="238" t="s">
        <v>85</v>
      </c>
      <c r="AY250" s="18" t="s">
        <v>172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83</v>
      </c>
      <c r="BK250" s="239">
        <f>ROUND(I250*H250,2)</f>
        <v>0</v>
      </c>
      <c r="BL250" s="18" t="s">
        <v>265</v>
      </c>
      <c r="BM250" s="238" t="s">
        <v>2206</v>
      </c>
    </row>
    <row r="251" s="13" customFormat="1">
      <c r="A251" s="13"/>
      <c r="B251" s="240"/>
      <c r="C251" s="241"/>
      <c r="D251" s="242" t="s">
        <v>180</v>
      </c>
      <c r="E251" s="243" t="s">
        <v>1</v>
      </c>
      <c r="F251" s="244" t="s">
        <v>2207</v>
      </c>
      <c r="G251" s="241"/>
      <c r="H251" s="243" t="s">
        <v>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180</v>
      </c>
      <c r="AU251" s="250" t="s">
        <v>85</v>
      </c>
      <c r="AV251" s="13" t="s">
        <v>83</v>
      </c>
      <c r="AW251" s="13" t="s">
        <v>33</v>
      </c>
      <c r="AX251" s="13" t="s">
        <v>76</v>
      </c>
      <c r="AY251" s="250" t="s">
        <v>172</v>
      </c>
    </row>
    <row r="252" s="14" customFormat="1">
      <c r="A252" s="14"/>
      <c r="B252" s="251"/>
      <c r="C252" s="252"/>
      <c r="D252" s="242" t="s">
        <v>180</v>
      </c>
      <c r="E252" s="253" t="s">
        <v>1</v>
      </c>
      <c r="F252" s="254" t="s">
        <v>83</v>
      </c>
      <c r="G252" s="252"/>
      <c r="H252" s="255">
        <v>1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180</v>
      </c>
      <c r="AU252" s="261" t="s">
        <v>85</v>
      </c>
      <c r="AV252" s="14" t="s">
        <v>85</v>
      </c>
      <c r="AW252" s="14" t="s">
        <v>33</v>
      </c>
      <c r="AX252" s="14" t="s">
        <v>83</v>
      </c>
      <c r="AY252" s="261" t="s">
        <v>172</v>
      </c>
    </row>
    <row r="253" s="2" customFormat="1" ht="24.15" customHeight="1">
      <c r="A253" s="39"/>
      <c r="B253" s="40"/>
      <c r="C253" s="227" t="s">
        <v>632</v>
      </c>
      <c r="D253" s="227" t="s">
        <v>174</v>
      </c>
      <c r="E253" s="228" t="s">
        <v>2208</v>
      </c>
      <c r="F253" s="229" t="s">
        <v>2209</v>
      </c>
      <c r="G253" s="230" t="s">
        <v>301</v>
      </c>
      <c r="H253" s="231">
        <v>1</v>
      </c>
      <c r="I253" s="232"/>
      <c r="J253" s="233">
        <f>ROUND(I253*H253,2)</f>
        <v>0</v>
      </c>
      <c r="K253" s="229" t="s">
        <v>178</v>
      </c>
      <c r="L253" s="45"/>
      <c r="M253" s="234" t="s">
        <v>1</v>
      </c>
      <c r="N253" s="235" t="s">
        <v>41</v>
      </c>
      <c r="O253" s="92"/>
      <c r="P253" s="236">
        <f>O253*H253</f>
        <v>0</v>
      </c>
      <c r="Q253" s="236">
        <v>0.00024000000000000001</v>
      </c>
      <c r="R253" s="236">
        <f>Q253*H253</f>
        <v>0.00024000000000000001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265</v>
      </c>
      <c r="AT253" s="238" t="s">
        <v>174</v>
      </c>
      <c r="AU253" s="238" t="s">
        <v>85</v>
      </c>
      <c r="AY253" s="18" t="s">
        <v>172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83</v>
      </c>
      <c r="BK253" s="239">
        <f>ROUND(I253*H253,2)</f>
        <v>0</v>
      </c>
      <c r="BL253" s="18" t="s">
        <v>265</v>
      </c>
      <c r="BM253" s="238" t="s">
        <v>2210</v>
      </c>
    </row>
    <row r="254" s="13" customFormat="1">
      <c r="A254" s="13"/>
      <c r="B254" s="240"/>
      <c r="C254" s="241"/>
      <c r="D254" s="242" t="s">
        <v>180</v>
      </c>
      <c r="E254" s="243" t="s">
        <v>1</v>
      </c>
      <c r="F254" s="244" t="s">
        <v>2211</v>
      </c>
      <c r="G254" s="241"/>
      <c r="H254" s="243" t="s">
        <v>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180</v>
      </c>
      <c r="AU254" s="250" t="s">
        <v>85</v>
      </c>
      <c r="AV254" s="13" t="s">
        <v>83</v>
      </c>
      <c r="AW254" s="13" t="s">
        <v>33</v>
      </c>
      <c r="AX254" s="13" t="s">
        <v>76</v>
      </c>
      <c r="AY254" s="250" t="s">
        <v>172</v>
      </c>
    </row>
    <row r="255" s="14" customFormat="1">
      <c r="A255" s="14"/>
      <c r="B255" s="251"/>
      <c r="C255" s="252"/>
      <c r="D255" s="242" t="s">
        <v>180</v>
      </c>
      <c r="E255" s="253" t="s">
        <v>1</v>
      </c>
      <c r="F255" s="254" t="s">
        <v>83</v>
      </c>
      <c r="G255" s="252"/>
      <c r="H255" s="255">
        <v>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180</v>
      </c>
      <c r="AU255" s="261" t="s">
        <v>85</v>
      </c>
      <c r="AV255" s="14" t="s">
        <v>85</v>
      </c>
      <c r="AW255" s="14" t="s">
        <v>33</v>
      </c>
      <c r="AX255" s="14" t="s">
        <v>83</v>
      </c>
      <c r="AY255" s="261" t="s">
        <v>172</v>
      </c>
    </row>
    <row r="256" s="2" customFormat="1" ht="14.4" customHeight="1">
      <c r="A256" s="39"/>
      <c r="B256" s="40"/>
      <c r="C256" s="227" t="s">
        <v>636</v>
      </c>
      <c r="D256" s="227" t="s">
        <v>174</v>
      </c>
      <c r="E256" s="228" t="s">
        <v>2212</v>
      </c>
      <c r="F256" s="229" t="s">
        <v>2213</v>
      </c>
      <c r="G256" s="230" t="s">
        <v>301</v>
      </c>
      <c r="H256" s="231">
        <v>1</v>
      </c>
      <c r="I256" s="232"/>
      <c r="J256" s="233">
        <f>ROUND(I256*H256,2)</f>
        <v>0</v>
      </c>
      <c r="K256" s="229" t="s">
        <v>178</v>
      </c>
      <c r="L256" s="45"/>
      <c r="M256" s="234" t="s">
        <v>1</v>
      </c>
      <c r="N256" s="235" t="s">
        <v>41</v>
      </c>
      <c r="O256" s="92"/>
      <c r="P256" s="236">
        <f>O256*H256</f>
        <v>0</v>
      </c>
      <c r="Q256" s="236">
        <v>0.00076999999999999996</v>
      </c>
      <c r="R256" s="236">
        <f>Q256*H256</f>
        <v>0.00076999999999999996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265</v>
      </c>
      <c r="AT256" s="238" t="s">
        <v>174</v>
      </c>
      <c r="AU256" s="238" t="s">
        <v>85</v>
      </c>
      <c r="AY256" s="18" t="s">
        <v>172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83</v>
      </c>
      <c r="BK256" s="239">
        <f>ROUND(I256*H256,2)</f>
        <v>0</v>
      </c>
      <c r="BL256" s="18" t="s">
        <v>265</v>
      </c>
      <c r="BM256" s="238" t="s">
        <v>2214</v>
      </c>
    </row>
    <row r="257" s="13" customFormat="1">
      <c r="A257" s="13"/>
      <c r="B257" s="240"/>
      <c r="C257" s="241"/>
      <c r="D257" s="242" t="s">
        <v>180</v>
      </c>
      <c r="E257" s="243" t="s">
        <v>1</v>
      </c>
      <c r="F257" s="244" t="s">
        <v>2211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180</v>
      </c>
      <c r="AU257" s="250" t="s">
        <v>85</v>
      </c>
      <c r="AV257" s="13" t="s">
        <v>83</v>
      </c>
      <c r="AW257" s="13" t="s">
        <v>33</v>
      </c>
      <c r="AX257" s="13" t="s">
        <v>76</v>
      </c>
      <c r="AY257" s="250" t="s">
        <v>172</v>
      </c>
    </row>
    <row r="258" s="14" customFormat="1">
      <c r="A258" s="14"/>
      <c r="B258" s="251"/>
      <c r="C258" s="252"/>
      <c r="D258" s="242" t="s">
        <v>180</v>
      </c>
      <c r="E258" s="253" t="s">
        <v>1</v>
      </c>
      <c r="F258" s="254" t="s">
        <v>83</v>
      </c>
      <c r="G258" s="252"/>
      <c r="H258" s="255">
        <v>1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180</v>
      </c>
      <c r="AU258" s="261" t="s">
        <v>85</v>
      </c>
      <c r="AV258" s="14" t="s">
        <v>85</v>
      </c>
      <c r="AW258" s="14" t="s">
        <v>33</v>
      </c>
      <c r="AX258" s="14" t="s">
        <v>83</v>
      </c>
      <c r="AY258" s="261" t="s">
        <v>172</v>
      </c>
    </row>
    <row r="259" s="2" customFormat="1" ht="24.15" customHeight="1">
      <c r="A259" s="39"/>
      <c r="B259" s="40"/>
      <c r="C259" s="227" t="s">
        <v>650</v>
      </c>
      <c r="D259" s="227" t="s">
        <v>174</v>
      </c>
      <c r="E259" s="228" t="s">
        <v>2215</v>
      </c>
      <c r="F259" s="229" t="s">
        <v>2216</v>
      </c>
      <c r="G259" s="230" t="s">
        <v>301</v>
      </c>
      <c r="H259" s="231">
        <v>3</v>
      </c>
      <c r="I259" s="232"/>
      <c r="J259" s="233">
        <f>ROUND(I259*H259,2)</f>
        <v>0</v>
      </c>
      <c r="K259" s="229" t="s">
        <v>178</v>
      </c>
      <c r="L259" s="45"/>
      <c r="M259" s="234" t="s">
        <v>1</v>
      </c>
      <c r="N259" s="235" t="s">
        <v>41</v>
      </c>
      <c r="O259" s="92"/>
      <c r="P259" s="236">
        <f>O259*H259</f>
        <v>0</v>
      </c>
      <c r="Q259" s="236">
        <v>0.00040000000000000002</v>
      </c>
      <c r="R259" s="236">
        <f>Q259*H259</f>
        <v>0.0012000000000000001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265</v>
      </c>
      <c r="AT259" s="238" t="s">
        <v>174</v>
      </c>
      <c r="AU259" s="238" t="s">
        <v>85</v>
      </c>
      <c r="AY259" s="18" t="s">
        <v>172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83</v>
      </c>
      <c r="BK259" s="239">
        <f>ROUND(I259*H259,2)</f>
        <v>0</v>
      </c>
      <c r="BL259" s="18" t="s">
        <v>265</v>
      </c>
      <c r="BM259" s="238" t="s">
        <v>2217</v>
      </c>
    </row>
    <row r="260" s="13" customFormat="1">
      <c r="A260" s="13"/>
      <c r="B260" s="240"/>
      <c r="C260" s="241"/>
      <c r="D260" s="242" t="s">
        <v>180</v>
      </c>
      <c r="E260" s="243" t="s">
        <v>1</v>
      </c>
      <c r="F260" s="244" t="s">
        <v>2218</v>
      </c>
      <c r="G260" s="241"/>
      <c r="H260" s="243" t="s">
        <v>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180</v>
      </c>
      <c r="AU260" s="250" t="s">
        <v>85</v>
      </c>
      <c r="AV260" s="13" t="s">
        <v>83</v>
      </c>
      <c r="AW260" s="13" t="s">
        <v>33</v>
      </c>
      <c r="AX260" s="13" t="s">
        <v>76</v>
      </c>
      <c r="AY260" s="250" t="s">
        <v>172</v>
      </c>
    </row>
    <row r="261" s="14" customFormat="1">
      <c r="A261" s="14"/>
      <c r="B261" s="251"/>
      <c r="C261" s="252"/>
      <c r="D261" s="242" t="s">
        <v>180</v>
      </c>
      <c r="E261" s="253" t="s">
        <v>1</v>
      </c>
      <c r="F261" s="254" t="s">
        <v>101</v>
      </c>
      <c r="G261" s="252"/>
      <c r="H261" s="255">
        <v>3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180</v>
      </c>
      <c r="AU261" s="261" t="s">
        <v>85</v>
      </c>
      <c r="AV261" s="14" t="s">
        <v>85</v>
      </c>
      <c r="AW261" s="14" t="s">
        <v>33</v>
      </c>
      <c r="AX261" s="14" t="s">
        <v>83</v>
      </c>
      <c r="AY261" s="261" t="s">
        <v>172</v>
      </c>
    </row>
    <row r="262" s="2" customFormat="1" ht="24.15" customHeight="1">
      <c r="A262" s="39"/>
      <c r="B262" s="40"/>
      <c r="C262" s="227" t="s">
        <v>659</v>
      </c>
      <c r="D262" s="227" t="s">
        <v>174</v>
      </c>
      <c r="E262" s="228" t="s">
        <v>2219</v>
      </c>
      <c r="F262" s="229" t="s">
        <v>2220</v>
      </c>
      <c r="G262" s="230" t="s">
        <v>301</v>
      </c>
      <c r="H262" s="231">
        <v>2</v>
      </c>
      <c r="I262" s="232"/>
      <c r="J262" s="233">
        <f>ROUND(I262*H262,2)</f>
        <v>0</v>
      </c>
      <c r="K262" s="229" t="s">
        <v>178</v>
      </c>
      <c r="L262" s="45"/>
      <c r="M262" s="234" t="s">
        <v>1</v>
      </c>
      <c r="N262" s="235" t="s">
        <v>41</v>
      </c>
      <c r="O262" s="92"/>
      <c r="P262" s="236">
        <f>O262*H262</f>
        <v>0</v>
      </c>
      <c r="Q262" s="236">
        <v>0.00056999999999999998</v>
      </c>
      <c r="R262" s="236">
        <f>Q262*H262</f>
        <v>0.00114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265</v>
      </c>
      <c r="AT262" s="238" t="s">
        <v>174</v>
      </c>
      <c r="AU262" s="238" t="s">
        <v>85</v>
      </c>
      <c r="AY262" s="18" t="s">
        <v>172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83</v>
      </c>
      <c r="BK262" s="239">
        <f>ROUND(I262*H262,2)</f>
        <v>0</v>
      </c>
      <c r="BL262" s="18" t="s">
        <v>265</v>
      </c>
      <c r="BM262" s="238" t="s">
        <v>2221</v>
      </c>
    </row>
    <row r="263" s="13" customFormat="1">
      <c r="A263" s="13"/>
      <c r="B263" s="240"/>
      <c r="C263" s="241"/>
      <c r="D263" s="242" t="s">
        <v>180</v>
      </c>
      <c r="E263" s="243" t="s">
        <v>1</v>
      </c>
      <c r="F263" s="244" t="s">
        <v>2222</v>
      </c>
      <c r="G263" s="241"/>
      <c r="H263" s="243" t="s">
        <v>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180</v>
      </c>
      <c r="AU263" s="250" t="s">
        <v>85</v>
      </c>
      <c r="AV263" s="13" t="s">
        <v>83</v>
      </c>
      <c r="AW263" s="13" t="s">
        <v>33</v>
      </c>
      <c r="AX263" s="13" t="s">
        <v>76</v>
      </c>
      <c r="AY263" s="250" t="s">
        <v>172</v>
      </c>
    </row>
    <row r="264" s="14" customFormat="1">
      <c r="A264" s="14"/>
      <c r="B264" s="251"/>
      <c r="C264" s="252"/>
      <c r="D264" s="242" t="s">
        <v>180</v>
      </c>
      <c r="E264" s="253" t="s">
        <v>1</v>
      </c>
      <c r="F264" s="254" t="s">
        <v>83</v>
      </c>
      <c r="G264" s="252"/>
      <c r="H264" s="255">
        <v>1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180</v>
      </c>
      <c r="AU264" s="261" t="s">
        <v>85</v>
      </c>
      <c r="AV264" s="14" t="s">
        <v>85</v>
      </c>
      <c r="AW264" s="14" t="s">
        <v>33</v>
      </c>
      <c r="AX264" s="14" t="s">
        <v>76</v>
      </c>
      <c r="AY264" s="261" t="s">
        <v>172</v>
      </c>
    </row>
    <row r="265" s="13" customFormat="1">
      <c r="A265" s="13"/>
      <c r="B265" s="240"/>
      <c r="C265" s="241"/>
      <c r="D265" s="242" t="s">
        <v>180</v>
      </c>
      <c r="E265" s="243" t="s">
        <v>1</v>
      </c>
      <c r="F265" s="244" t="s">
        <v>2223</v>
      </c>
      <c r="G265" s="241"/>
      <c r="H265" s="243" t="s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180</v>
      </c>
      <c r="AU265" s="250" t="s">
        <v>85</v>
      </c>
      <c r="AV265" s="13" t="s">
        <v>83</v>
      </c>
      <c r="AW265" s="13" t="s">
        <v>33</v>
      </c>
      <c r="AX265" s="13" t="s">
        <v>76</v>
      </c>
      <c r="AY265" s="250" t="s">
        <v>172</v>
      </c>
    </row>
    <row r="266" s="14" customFormat="1">
      <c r="A266" s="14"/>
      <c r="B266" s="251"/>
      <c r="C266" s="252"/>
      <c r="D266" s="242" t="s">
        <v>180</v>
      </c>
      <c r="E266" s="253" t="s">
        <v>1</v>
      </c>
      <c r="F266" s="254" t="s">
        <v>85</v>
      </c>
      <c r="G266" s="252"/>
      <c r="H266" s="255">
        <v>2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180</v>
      </c>
      <c r="AU266" s="261" t="s">
        <v>85</v>
      </c>
      <c r="AV266" s="14" t="s">
        <v>85</v>
      </c>
      <c r="AW266" s="14" t="s">
        <v>33</v>
      </c>
      <c r="AX266" s="14" t="s">
        <v>83</v>
      </c>
      <c r="AY266" s="261" t="s">
        <v>172</v>
      </c>
    </row>
    <row r="267" s="2" customFormat="1" ht="24.15" customHeight="1">
      <c r="A267" s="39"/>
      <c r="B267" s="40"/>
      <c r="C267" s="227" t="s">
        <v>664</v>
      </c>
      <c r="D267" s="227" t="s">
        <v>174</v>
      </c>
      <c r="E267" s="228" t="s">
        <v>2224</v>
      </c>
      <c r="F267" s="229" t="s">
        <v>2225</v>
      </c>
      <c r="G267" s="230" t="s">
        <v>301</v>
      </c>
      <c r="H267" s="231">
        <v>2</v>
      </c>
      <c r="I267" s="232"/>
      <c r="J267" s="233">
        <f>ROUND(I267*H267,2)</f>
        <v>0</v>
      </c>
      <c r="K267" s="229" t="s">
        <v>178</v>
      </c>
      <c r="L267" s="45"/>
      <c r="M267" s="234" t="s">
        <v>1</v>
      </c>
      <c r="N267" s="235" t="s">
        <v>41</v>
      </c>
      <c r="O267" s="92"/>
      <c r="P267" s="236">
        <f>O267*H267</f>
        <v>0</v>
      </c>
      <c r="Q267" s="236">
        <v>0.00022000000000000001</v>
      </c>
      <c r="R267" s="236">
        <f>Q267*H267</f>
        <v>0.00044000000000000002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265</v>
      </c>
      <c r="AT267" s="238" t="s">
        <v>174</v>
      </c>
      <c r="AU267" s="238" t="s">
        <v>85</v>
      </c>
      <c r="AY267" s="18" t="s">
        <v>172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83</v>
      </c>
      <c r="BK267" s="239">
        <f>ROUND(I267*H267,2)</f>
        <v>0</v>
      </c>
      <c r="BL267" s="18" t="s">
        <v>265</v>
      </c>
      <c r="BM267" s="238" t="s">
        <v>2226</v>
      </c>
    </row>
    <row r="268" s="13" customFormat="1">
      <c r="A268" s="13"/>
      <c r="B268" s="240"/>
      <c r="C268" s="241"/>
      <c r="D268" s="242" t="s">
        <v>180</v>
      </c>
      <c r="E268" s="243" t="s">
        <v>1</v>
      </c>
      <c r="F268" s="244" t="s">
        <v>2227</v>
      </c>
      <c r="G268" s="241"/>
      <c r="H268" s="243" t="s">
        <v>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180</v>
      </c>
      <c r="AU268" s="250" t="s">
        <v>85</v>
      </c>
      <c r="AV268" s="13" t="s">
        <v>83</v>
      </c>
      <c r="AW268" s="13" t="s">
        <v>33</v>
      </c>
      <c r="AX268" s="13" t="s">
        <v>76</v>
      </c>
      <c r="AY268" s="250" t="s">
        <v>172</v>
      </c>
    </row>
    <row r="269" s="14" customFormat="1">
      <c r="A269" s="14"/>
      <c r="B269" s="251"/>
      <c r="C269" s="252"/>
      <c r="D269" s="242" t="s">
        <v>180</v>
      </c>
      <c r="E269" s="253" t="s">
        <v>1</v>
      </c>
      <c r="F269" s="254" t="s">
        <v>85</v>
      </c>
      <c r="G269" s="252"/>
      <c r="H269" s="255">
        <v>2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180</v>
      </c>
      <c r="AU269" s="261" t="s">
        <v>85</v>
      </c>
      <c r="AV269" s="14" t="s">
        <v>85</v>
      </c>
      <c r="AW269" s="14" t="s">
        <v>33</v>
      </c>
      <c r="AX269" s="14" t="s">
        <v>83</v>
      </c>
      <c r="AY269" s="261" t="s">
        <v>172</v>
      </c>
    </row>
    <row r="270" s="2" customFormat="1" ht="14.4" customHeight="1">
      <c r="A270" s="39"/>
      <c r="B270" s="40"/>
      <c r="C270" s="227" t="s">
        <v>673</v>
      </c>
      <c r="D270" s="227" t="s">
        <v>174</v>
      </c>
      <c r="E270" s="228" t="s">
        <v>2228</v>
      </c>
      <c r="F270" s="229" t="s">
        <v>2229</v>
      </c>
      <c r="G270" s="230" t="s">
        <v>301</v>
      </c>
      <c r="H270" s="231">
        <v>2</v>
      </c>
      <c r="I270" s="232"/>
      <c r="J270" s="233">
        <f>ROUND(I270*H270,2)</f>
        <v>0</v>
      </c>
      <c r="K270" s="229" t="s">
        <v>178</v>
      </c>
      <c r="L270" s="45"/>
      <c r="M270" s="234" t="s">
        <v>1</v>
      </c>
      <c r="N270" s="235" t="s">
        <v>41</v>
      </c>
      <c r="O270" s="92"/>
      <c r="P270" s="236">
        <f>O270*H270</f>
        <v>0</v>
      </c>
      <c r="Q270" s="236">
        <v>2.0000000000000002E-05</v>
      </c>
      <c r="R270" s="236">
        <f>Q270*H270</f>
        <v>4.0000000000000003E-05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265</v>
      </c>
      <c r="AT270" s="238" t="s">
        <v>174</v>
      </c>
      <c r="AU270" s="238" t="s">
        <v>85</v>
      </c>
      <c r="AY270" s="18" t="s">
        <v>172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83</v>
      </c>
      <c r="BK270" s="239">
        <f>ROUND(I270*H270,2)</f>
        <v>0</v>
      </c>
      <c r="BL270" s="18" t="s">
        <v>265</v>
      </c>
      <c r="BM270" s="238" t="s">
        <v>2230</v>
      </c>
    </row>
    <row r="271" s="13" customFormat="1">
      <c r="A271" s="13"/>
      <c r="B271" s="240"/>
      <c r="C271" s="241"/>
      <c r="D271" s="242" t="s">
        <v>180</v>
      </c>
      <c r="E271" s="243" t="s">
        <v>1</v>
      </c>
      <c r="F271" s="244" t="s">
        <v>2231</v>
      </c>
      <c r="G271" s="241"/>
      <c r="H271" s="243" t="s">
        <v>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180</v>
      </c>
      <c r="AU271" s="250" t="s">
        <v>85</v>
      </c>
      <c r="AV271" s="13" t="s">
        <v>83</v>
      </c>
      <c r="AW271" s="13" t="s">
        <v>33</v>
      </c>
      <c r="AX271" s="13" t="s">
        <v>76</v>
      </c>
      <c r="AY271" s="250" t="s">
        <v>172</v>
      </c>
    </row>
    <row r="272" s="13" customFormat="1">
      <c r="A272" s="13"/>
      <c r="B272" s="240"/>
      <c r="C272" s="241"/>
      <c r="D272" s="242" t="s">
        <v>180</v>
      </c>
      <c r="E272" s="243" t="s">
        <v>1</v>
      </c>
      <c r="F272" s="244" t="s">
        <v>2232</v>
      </c>
      <c r="G272" s="241"/>
      <c r="H272" s="243" t="s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180</v>
      </c>
      <c r="AU272" s="250" t="s">
        <v>85</v>
      </c>
      <c r="AV272" s="13" t="s">
        <v>83</v>
      </c>
      <c r="AW272" s="13" t="s">
        <v>33</v>
      </c>
      <c r="AX272" s="13" t="s">
        <v>76</v>
      </c>
      <c r="AY272" s="250" t="s">
        <v>172</v>
      </c>
    </row>
    <row r="273" s="14" customFormat="1">
      <c r="A273" s="14"/>
      <c r="B273" s="251"/>
      <c r="C273" s="252"/>
      <c r="D273" s="242" t="s">
        <v>180</v>
      </c>
      <c r="E273" s="253" t="s">
        <v>1</v>
      </c>
      <c r="F273" s="254" t="s">
        <v>85</v>
      </c>
      <c r="G273" s="252"/>
      <c r="H273" s="255">
        <v>2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180</v>
      </c>
      <c r="AU273" s="261" t="s">
        <v>85</v>
      </c>
      <c r="AV273" s="14" t="s">
        <v>85</v>
      </c>
      <c r="AW273" s="14" t="s">
        <v>33</v>
      </c>
      <c r="AX273" s="14" t="s">
        <v>83</v>
      </c>
      <c r="AY273" s="261" t="s">
        <v>172</v>
      </c>
    </row>
    <row r="274" s="2" customFormat="1" ht="14.4" customHeight="1">
      <c r="A274" s="39"/>
      <c r="B274" s="40"/>
      <c r="C274" s="284" t="s">
        <v>678</v>
      </c>
      <c r="D274" s="284" t="s">
        <v>259</v>
      </c>
      <c r="E274" s="285" t="s">
        <v>2233</v>
      </c>
      <c r="F274" s="286" t="s">
        <v>2234</v>
      </c>
      <c r="G274" s="287" t="s">
        <v>301</v>
      </c>
      <c r="H274" s="288">
        <v>2</v>
      </c>
      <c r="I274" s="289"/>
      <c r="J274" s="290">
        <f>ROUND(I274*H274,2)</f>
        <v>0</v>
      </c>
      <c r="K274" s="286" t="s">
        <v>1</v>
      </c>
      <c r="L274" s="291"/>
      <c r="M274" s="292" t="s">
        <v>1</v>
      </c>
      <c r="N274" s="293" t="s">
        <v>41</v>
      </c>
      <c r="O274" s="92"/>
      <c r="P274" s="236">
        <f>O274*H274</f>
        <v>0</v>
      </c>
      <c r="Q274" s="236">
        <v>0.0015</v>
      </c>
      <c r="R274" s="236">
        <f>Q274*H274</f>
        <v>0.0030000000000000001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358</v>
      </c>
      <c r="AT274" s="238" t="s">
        <v>259</v>
      </c>
      <c r="AU274" s="238" t="s">
        <v>85</v>
      </c>
      <c r="AY274" s="18" t="s">
        <v>172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83</v>
      </c>
      <c r="BK274" s="239">
        <f>ROUND(I274*H274,2)</f>
        <v>0</v>
      </c>
      <c r="BL274" s="18" t="s">
        <v>265</v>
      </c>
      <c r="BM274" s="238" t="s">
        <v>2235</v>
      </c>
    </row>
    <row r="275" s="2" customFormat="1" ht="14.4" customHeight="1">
      <c r="A275" s="39"/>
      <c r="B275" s="40"/>
      <c r="C275" s="227" t="s">
        <v>684</v>
      </c>
      <c r="D275" s="227" t="s">
        <v>174</v>
      </c>
      <c r="E275" s="228" t="s">
        <v>2236</v>
      </c>
      <c r="F275" s="229" t="s">
        <v>2237</v>
      </c>
      <c r="G275" s="230" t="s">
        <v>301</v>
      </c>
      <c r="H275" s="231">
        <v>13</v>
      </c>
      <c r="I275" s="232"/>
      <c r="J275" s="233">
        <f>ROUND(I275*H275,2)</f>
        <v>0</v>
      </c>
      <c r="K275" s="229" t="s">
        <v>178</v>
      </c>
      <c r="L275" s="45"/>
      <c r="M275" s="234" t="s">
        <v>1</v>
      </c>
      <c r="N275" s="235" t="s">
        <v>41</v>
      </c>
      <c r="O275" s="92"/>
      <c r="P275" s="236">
        <f>O275*H275</f>
        <v>0</v>
      </c>
      <c r="Q275" s="236">
        <v>2.0000000000000002E-05</v>
      </c>
      <c r="R275" s="236">
        <f>Q275*H275</f>
        <v>0.00026000000000000003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265</v>
      </c>
      <c r="AT275" s="238" t="s">
        <v>174</v>
      </c>
      <c r="AU275" s="238" t="s">
        <v>85</v>
      </c>
      <c r="AY275" s="18" t="s">
        <v>172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83</v>
      </c>
      <c r="BK275" s="239">
        <f>ROUND(I275*H275,2)</f>
        <v>0</v>
      </c>
      <c r="BL275" s="18" t="s">
        <v>265</v>
      </c>
      <c r="BM275" s="238" t="s">
        <v>2238</v>
      </c>
    </row>
    <row r="276" s="2" customFormat="1" ht="14.4" customHeight="1">
      <c r="A276" s="39"/>
      <c r="B276" s="40"/>
      <c r="C276" s="284" t="s">
        <v>690</v>
      </c>
      <c r="D276" s="284" t="s">
        <v>259</v>
      </c>
      <c r="E276" s="285" t="s">
        <v>2239</v>
      </c>
      <c r="F276" s="286" t="s">
        <v>2240</v>
      </c>
      <c r="G276" s="287" t="s">
        <v>301</v>
      </c>
      <c r="H276" s="288">
        <v>2</v>
      </c>
      <c r="I276" s="289"/>
      <c r="J276" s="290">
        <f>ROUND(I276*H276,2)</f>
        <v>0</v>
      </c>
      <c r="K276" s="286" t="s">
        <v>178</v>
      </c>
      <c r="L276" s="291"/>
      <c r="M276" s="292" t="s">
        <v>1</v>
      </c>
      <c r="N276" s="293" t="s">
        <v>41</v>
      </c>
      <c r="O276" s="92"/>
      <c r="P276" s="236">
        <f>O276*H276</f>
        <v>0</v>
      </c>
      <c r="Q276" s="236">
        <v>0.00025000000000000001</v>
      </c>
      <c r="R276" s="236">
        <f>Q276*H276</f>
        <v>0.00050000000000000001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358</v>
      </c>
      <c r="AT276" s="238" t="s">
        <v>259</v>
      </c>
      <c r="AU276" s="238" t="s">
        <v>85</v>
      </c>
      <c r="AY276" s="18" t="s">
        <v>172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83</v>
      </c>
      <c r="BK276" s="239">
        <f>ROUND(I276*H276,2)</f>
        <v>0</v>
      </c>
      <c r="BL276" s="18" t="s">
        <v>265</v>
      </c>
      <c r="BM276" s="238" t="s">
        <v>2241</v>
      </c>
    </row>
    <row r="277" s="13" customFormat="1">
      <c r="A277" s="13"/>
      <c r="B277" s="240"/>
      <c r="C277" s="241"/>
      <c r="D277" s="242" t="s">
        <v>180</v>
      </c>
      <c r="E277" s="243" t="s">
        <v>1</v>
      </c>
      <c r="F277" s="244" t="s">
        <v>2242</v>
      </c>
      <c r="G277" s="241"/>
      <c r="H277" s="243" t="s">
        <v>1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180</v>
      </c>
      <c r="AU277" s="250" t="s">
        <v>85</v>
      </c>
      <c r="AV277" s="13" t="s">
        <v>83</v>
      </c>
      <c r="AW277" s="13" t="s">
        <v>33</v>
      </c>
      <c r="AX277" s="13" t="s">
        <v>76</v>
      </c>
      <c r="AY277" s="250" t="s">
        <v>172</v>
      </c>
    </row>
    <row r="278" s="14" customFormat="1">
      <c r="A278" s="14"/>
      <c r="B278" s="251"/>
      <c r="C278" s="252"/>
      <c r="D278" s="242" t="s">
        <v>180</v>
      </c>
      <c r="E278" s="253" t="s">
        <v>1</v>
      </c>
      <c r="F278" s="254" t="s">
        <v>85</v>
      </c>
      <c r="G278" s="252"/>
      <c r="H278" s="255">
        <v>2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180</v>
      </c>
      <c r="AU278" s="261" t="s">
        <v>85</v>
      </c>
      <c r="AV278" s="14" t="s">
        <v>85</v>
      </c>
      <c r="AW278" s="14" t="s">
        <v>33</v>
      </c>
      <c r="AX278" s="14" t="s">
        <v>83</v>
      </c>
      <c r="AY278" s="261" t="s">
        <v>172</v>
      </c>
    </row>
    <row r="279" s="2" customFormat="1" ht="14.4" customHeight="1">
      <c r="A279" s="39"/>
      <c r="B279" s="40"/>
      <c r="C279" s="284" t="s">
        <v>697</v>
      </c>
      <c r="D279" s="284" t="s">
        <v>259</v>
      </c>
      <c r="E279" s="285" t="s">
        <v>2243</v>
      </c>
      <c r="F279" s="286" t="s">
        <v>2244</v>
      </c>
      <c r="G279" s="287" t="s">
        <v>301</v>
      </c>
      <c r="H279" s="288">
        <v>3</v>
      </c>
      <c r="I279" s="289"/>
      <c r="J279" s="290">
        <f>ROUND(I279*H279,2)</f>
        <v>0</v>
      </c>
      <c r="K279" s="286" t="s">
        <v>178</v>
      </c>
      <c r="L279" s="291"/>
      <c r="M279" s="292" t="s">
        <v>1</v>
      </c>
      <c r="N279" s="293" t="s">
        <v>41</v>
      </c>
      <c r="O279" s="92"/>
      <c r="P279" s="236">
        <f>O279*H279</f>
        <v>0</v>
      </c>
      <c r="Q279" s="236">
        <v>0.00010000000000000001</v>
      </c>
      <c r="R279" s="236">
        <f>Q279*H279</f>
        <v>0.00030000000000000003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358</v>
      </c>
      <c r="AT279" s="238" t="s">
        <v>259</v>
      </c>
      <c r="AU279" s="238" t="s">
        <v>85</v>
      </c>
      <c r="AY279" s="18" t="s">
        <v>172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83</v>
      </c>
      <c r="BK279" s="239">
        <f>ROUND(I279*H279,2)</f>
        <v>0</v>
      </c>
      <c r="BL279" s="18" t="s">
        <v>265</v>
      </c>
      <c r="BM279" s="238" t="s">
        <v>2245</v>
      </c>
    </row>
    <row r="280" s="2" customFormat="1" ht="14.4" customHeight="1">
      <c r="A280" s="39"/>
      <c r="B280" s="40"/>
      <c r="C280" s="284" t="s">
        <v>704</v>
      </c>
      <c r="D280" s="284" t="s">
        <v>259</v>
      </c>
      <c r="E280" s="285" t="s">
        <v>2246</v>
      </c>
      <c r="F280" s="286" t="s">
        <v>2247</v>
      </c>
      <c r="G280" s="287" t="s">
        <v>301</v>
      </c>
      <c r="H280" s="288">
        <v>2</v>
      </c>
      <c r="I280" s="289"/>
      <c r="J280" s="290">
        <f>ROUND(I280*H280,2)</f>
        <v>0</v>
      </c>
      <c r="K280" s="286" t="s">
        <v>178</v>
      </c>
      <c r="L280" s="291"/>
      <c r="M280" s="292" t="s">
        <v>1</v>
      </c>
      <c r="N280" s="293" t="s">
        <v>41</v>
      </c>
      <c r="O280" s="92"/>
      <c r="P280" s="236">
        <f>O280*H280</f>
        <v>0</v>
      </c>
      <c r="Q280" s="236">
        <v>6.9999999999999994E-05</v>
      </c>
      <c r="R280" s="236">
        <f>Q280*H280</f>
        <v>0.00013999999999999999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358</v>
      </c>
      <c r="AT280" s="238" t="s">
        <v>259</v>
      </c>
      <c r="AU280" s="238" t="s">
        <v>85</v>
      </c>
      <c r="AY280" s="18" t="s">
        <v>172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83</v>
      </c>
      <c r="BK280" s="239">
        <f>ROUND(I280*H280,2)</f>
        <v>0</v>
      </c>
      <c r="BL280" s="18" t="s">
        <v>265</v>
      </c>
      <c r="BM280" s="238" t="s">
        <v>2248</v>
      </c>
    </row>
    <row r="281" s="2" customFormat="1" ht="14.4" customHeight="1">
      <c r="A281" s="39"/>
      <c r="B281" s="40"/>
      <c r="C281" s="284" t="s">
        <v>709</v>
      </c>
      <c r="D281" s="284" t="s">
        <v>259</v>
      </c>
      <c r="E281" s="285" t="s">
        <v>2249</v>
      </c>
      <c r="F281" s="286" t="s">
        <v>2250</v>
      </c>
      <c r="G281" s="287" t="s">
        <v>301</v>
      </c>
      <c r="H281" s="288">
        <v>1</v>
      </c>
      <c r="I281" s="289"/>
      <c r="J281" s="290">
        <f>ROUND(I281*H281,2)</f>
        <v>0</v>
      </c>
      <c r="K281" s="286" t="s">
        <v>178</v>
      </c>
      <c r="L281" s="291"/>
      <c r="M281" s="292" t="s">
        <v>1</v>
      </c>
      <c r="N281" s="293" t="s">
        <v>41</v>
      </c>
      <c r="O281" s="92"/>
      <c r="P281" s="236">
        <f>O281*H281</f>
        <v>0</v>
      </c>
      <c r="Q281" s="236">
        <v>8.0000000000000007E-05</v>
      </c>
      <c r="R281" s="236">
        <f>Q281*H281</f>
        <v>8.0000000000000007E-05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358</v>
      </c>
      <c r="AT281" s="238" t="s">
        <v>259</v>
      </c>
      <c r="AU281" s="238" t="s">
        <v>85</v>
      </c>
      <c r="AY281" s="18" t="s">
        <v>172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83</v>
      </c>
      <c r="BK281" s="239">
        <f>ROUND(I281*H281,2)</f>
        <v>0</v>
      </c>
      <c r="BL281" s="18" t="s">
        <v>265</v>
      </c>
      <c r="BM281" s="238" t="s">
        <v>2251</v>
      </c>
    </row>
    <row r="282" s="13" customFormat="1">
      <c r="A282" s="13"/>
      <c r="B282" s="240"/>
      <c r="C282" s="241"/>
      <c r="D282" s="242" t="s">
        <v>180</v>
      </c>
      <c r="E282" s="243" t="s">
        <v>1</v>
      </c>
      <c r="F282" s="244" t="s">
        <v>2252</v>
      </c>
      <c r="G282" s="241"/>
      <c r="H282" s="243" t="s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180</v>
      </c>
      <c r="AU282" s="250" t="s">
        <v>85</v>
      </c>
      <c r="AV282" s="13" t="s">
        <v>83</v>
      </c>
      <c r="AW282" s="13" t="s">
        <v>33</v>
      </c>
      <c r="AX282" s="13" t="s">
        <v>76</v>
      </c>
      <c r="AY282" s="250" t="s">
        <v>172</v>
      </c>
    </row>
    <row r="283" s="14" customFormat="1">
      <c r="A283" s="14"/>
      <c r="B283" s="251"/>
      <c r="C283" s="252"/>
      <c r="D283" s="242" t="s">
        <v>180</v>
      </c>
      <c r="E283" s="253" t="s">
        <v>1</v>
      </c>
      <c r="F283" s="254" t="s">
        <v>83</v>
      </c>
      <c r="G283" s="252"/>
      <c r="H283" s="255">
        <v>1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180</v>
      </c>
      <c r="AU283" s="261" t="s">
        <v>85</v>
      </c>
      <c r="AV283" s="14" t="s">
        <v>85</v>
      </c>
      <c r="AW283" s="14" t="s">
        <v>33</v>
      </c>
      <c r="AX283" s="14" t="s">
        <v>83</v>
      </c>
      <c r="AY283" s="261" t="s">
        <v>172</v>
      </c>
    </row>
    <row r="284" s="2" customFormat="1" ht="24.15" customHeight="1">
      <c r="A284" s="39"/>
      <c r="B284" s="40"/>
      <c r="C284" s="284" t="s">
        <v>714</v>
      </c>
      <c r="D284" s="284" t="s">
        <v>259</v>
      </c>
      <c r="E284" s="285" t="s">
        <v>2253</v>
      </c>
      <c r="F284" s="286" t="s">
        <v>2254</v>
      </c>
      <c r="G284" s="287" t="s">
        <v>301</v>
      </c>
      <c r="H284" s="288">
        <v>1</v>
      </c>
      <c r="I284" s="289"/>
      <c r="J284" s="290">
        <f>ROUND(I284*H284,2)</f>
        <v>0</v>
      </c>
      <c r="K284" s="286" t="s">
        <v>1</v>
      </c>
      <c r="L284" s="291"/>
      <c r="M284" s="292" t="s">
        <v>1</v>
      </c>
      <c r="N284" s="293" t="s">
        <v>41</v>
      </c>
      <c r="O284" s="92"/>
      <c r="P284" s="236">
        <f>O284*H284</f>
        <v>0</v>
      </c>
      <c r="Q284" s="236">
        <v>0.00010000000000000001</v>
      </c>
      <c r="R284" s="236">
        <f>Q284*H284</f>
        <v>0.00010000000000000001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358</v>
      </c>
      <c r="AT284" s="238" t="s">
        <v>259</v>
      </c>
      <c r="AU284" s="238" t="s">
        <v>85</v>
      </c>
      <c r="AY284" s="18" t="s">
        <v>172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83</v>
      </c>
      <c r="BK284" s="239">
        <f>ROUND(I284*H284,2)</f>
        <v>0</v>
      </c>
      <c r="BL284" s="18" t="s">
        <v>265</v>
      </c>
      <c r="BM284" s="238" t="s">
        <v>2255</v>
      </c>
    </row>
    <row r="285" s="13" customFormat="1">
      <c r="A285" s="13"/>
      <c r="B285" s="240"/>
      <c r="C285" s="241"/>
      <c r="D285" s="242" t="s">
        <v>180</v>
      </c>
      <c r="E285" s="243" t="s">
        <v>1</v>
      </c>
      <c r="F285" s="244" t="s">
        <v>2242</v>
      </c>
      <c r="G285" s="241"/>
      <c r="H285" s="243" t="s">
        <v>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180</v>
      </c>
      <c r="AU285" s="250" t="s">
        <v>85</v>
      </c>
      <c r="AV285" s="13" t="s">
        <v>83</v>
      </c>
      <c r="AW285" s="13" t="s">
        <v>33</v>
      </c>
      <c r="AX285" s="13" t="s">
        <v>76</v>
      </c>
      <c r="AY285" s="250" t="s">
        <v>172</v>
      </c>
    </row>
    <row r="286" s="14" customFormat="1">
      <c r="A286" s="14"/>
      <c r="B286" s="251"/>
      <c r="C286" s="252"/>
      <c r="D286" s="242" t="s">
        <v>180</v>
      </c>
      <c r="E286" s="253" t="s">
        <v>1</v>
      </c>
      <c r="F286" s="254" t="s">
        <v>83</v>
      </c>
      <c r="G286" s="252"/>
      <c r="H286" s="255">
        <v>1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180</v>
      </c>
      <c r="AU286" s="261" t="s">
        <v>85</v>
      </c>
      <c r="AV286" s="14" t="s">
        <v>85</v>
      </c>
      <c r="AW286" s="14" t="s">
        <v>33</v>
      </c>
      <c r="AX286" s="14" t="s">
        <v>83</v>
      </c>
      <c r="AY286" s="261" t="s">
        <v>172</v>
      </c>
    </row>
    <row r="287" s="2" customFormat="1" ht="14.4" customHeight="1">
      <c r="A287" s="39"/>
      <c r="B287" s="40"/>
      <c r="C287" s="284" t="s">
        <v>719</v>
      </c>
      <c r="D287" s="284" t="s">
        <v>259</v>
      </c>
      <c r="E287" s="285" t="s">
        <v>2256</v>
      </c>
      <c r="F287" s="286" t="s">
        <v>2257</v>
      </c>
      <c r="G287" s="287" t="s">
        <v>301</v>
      </c>
      <c r="H287" s="288">
        <v>2</v>
      </c>
      <c r="I287" s="289"/>
      <c r="J287" s="290">
        <f>ROUND(I287*H287,2)</f>
        <v>0</v>
      </c>
      <c r="K287" s="286" t="s">
        <v>178</v>
      </c>
      <c r="L287" s="291"/>
      <c r="M287" s="292" t="s">
        <v>1</v>
      </c>
      <c r="N287" s="293" t="s">
        <v>41</v>
      </c>
      <c r="O287" s="92"/>
      <c r="P287" s="236">
        <f>O287*H287</f>
        <v>0</v>
      </c>
      <c r="Q287" s="236">
        <v>0.00029999999999999997</v>
      </c>
      <c r="R287" s="236">
        <f>Q287*H287</f>
        <v>0.00059999999999999995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358</v>
      </c>
      <c r="AT287" s="238" t="s">
        <v>259</v>
      </c>
      <c r="AU287" s="238" t="s">
        <v>85</v>
      </c>
      <c r="AY287" s="18" t="s">
        <v>172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83</v>
      </c>
      <c r="BK287" s="239">
        <f>ROUND(I287*H287,2)</f>
        <v>0</v>
      </c>
      <c r="BL287" s="18" t="s">
        <v>265</v>
      </c>
      <c r="BM287" s="238" t="s">
        <v>2258</v>
      </c>
    </row>
    <row r="288" s="13" customFormat="1">
      <c r="A288" s="13"/>
      <c r="B288" s="240"/>
      <c r="C288" s="241"/>
      <c r="D288" s="242" t="s">
        <v>180</v>
      </c>
      <c r="E288" s="243" t="s">
        <v>1</v>
      </c>
      <c r="F288" s="244" t="s">
        <v>2211</v>
      </c>
      <c r="G288" s="241"/>
      <c r="H288" s="243" t="s">
        <v>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180</v>
      </c>
      <c r="AU288" s="250" t="s">
        <v>85</v>
      </c>
      <c r="AV288" s="13" t="s">
        <v>83</v>
      </c>
      <c r="AW288" s="13" t="s">
        <v>33</v>
      </c>
      <c r="AX288" s="13" t="s">
        <v>76</v>
      </c>
      <c r="AY288" s="250" t="s">
        <v>172</v>
      </c>
    </row>
    <row r="289" s="14" customFormat="1">
      <c r="A289" s="14"/>
      <c r="B289" s="251"/>
      <c r="C289" s="252"/>
      <c r="D289" s="242" t="s">
        <v>180</v>
      </c>
      <c r="E289" s="253" t="s">
        <v>1</v>
      </c>
      <c r="F289" s="254" t="s">
        <v>85</v>
      </c>
      <c r="G289" s="252"/>
      <c r="H289" s="255">
        <v>2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180</v>
      </c>
      <c r="AU289" s="261" t="s">
        <v>85</v>
      </c>
      <c r="AV289" s="14" t="s">
        <v>85</v>
      </c>
      <c r="AW289" s="14" t="s">
        <v>33</v>
      </c>
      <c r="AX289" s="14" t="s">
        <v>83</v>
      </c>
      <c r="AY289" s="261" t="s">
        <v>172</v>
      </c>
    </row>
    <row r="290" s="2" customFormat="1" ht="24.15" customHeight="1">
      <c r="A290" s="39"/>
      <c r="B290" s="40"/>
      <c r="C290" s="284" t="s">
        <v>727</v>
      </c>
      <c r="D290" s="284" t="s">
        <v>259</v>
      </c>
      <c r="E290" s="285" t="s">
        <v>2259</v>
      </c>
      <c r="F290" s="286" t="s">
        <v>2260</v>
      </c>
      <c r="G290" s="287" t="s">
        <v>301</v>
      </c>
      <c r="H290" s="288">
        <v>2</v>
      </c>
      <c r="I290" s="289"/>
      <c r="J290" s="290">
        <f>ROUND(I290*H290,2)</f>
        <v>0</v>
      </c>
      <c r="K290" s="286" t="s">
        <v>178</v>
      </c>
      <c r="L290" s="291"/>
      <c r="M290" s="292" t="s">
        <v>1</v>
      </c>
      <c r="N290" s="293" t="s">
        <v>41</v>
      </c>
      <c r="O290" s="92"/>
      <c r="P290" s="236">
        <f>O290*H290</f>
        <v>0</v>
      </c>
      <c r="Q290" s="236">
        <v>0.00027</v>
      </c>
      <c r="R290" s="236">
        <f>Q290*H290</f>
        <v>0.00054000000000000001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358</v>
      </c>
      <c r="AT290" s="238" t="s">
        <v>259</v>
      </c>
      <c r="AU290" s="238" t="s">
        <v>85</v>
      </c>
      <c r="AY290" s="18" t="s">
        <v>172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83</v>
      </c>
      <c r="BK290" s="239">
        <f>ROUND(I290*H290,2)</f>
        <v>0</v>
      </c>
      <c r="BL290" s="18" t="s">
        <v>265</v>
      </c>
      <c r="BM290" s="238" t="s">
        <v>2261</v>
      </c>
    </row>
    <row r="291" s="13" customFormat="1">
      <c r="A291" s="13"/>
      <c r="B291" s="240"/>
      <c r="C291" s="241"/>
      <c r="D291" s="242" t="s">
        <v>180</v>
      </c>
      <c r="E291" s="243" t="s">
        <v>1</v>
      </c>
      <c r="F291" s="244" t="s">
        <v>2262</v>
      </c>
      <c r="G291" s="241"/>
      <c r="H291" s="243" t="s">
        <v>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180</v>
      </c>
      <c r="AU291" s="250" t="s">
        <v>85</v>
      </c>
      <c r="AV291" s="13" t="s">
        <v>83</v>
      </c>
      <c r="AW291" s="13" t="s">
        <v>33</v>
      </c>
      <c r="AX291" s="13" t="s">
        <v>76</v>
      </c>
      <c r="AY291" s="250" t="s">
        <v>172</v>
      </c>
    </row>
    <row r="292" s="14" customFormat="1">
      <c r="A292" s="14"/>
      <c r="B292" s="251"/>
      <c r="C292" s="252"/>
      <c r="D292" s="242" t="s">
        <v>180</v>
      </c>
      <c r="E292" s="253" t="s">
        <v>1</v>
      </c>
      <c r="F292" s="254" t="s">
        <v>85</v>
      </c>
      <c r="G292" s="252"/>
      <c r="H292" s="255">
        <v>2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180</v>
      </c>
      <c r="AU292" s="261" t="s">
        <v>85</v>
      </c>
      <c r="AV292" s="14" t="s">
        <v>85</v>
      </c>
      <c r="AW292" s="14" t="s">
        <v>33</v>
      </c>
      <c r="AX292" s="14" t="s">
        <v>83</v>
      </c>
      <c r="AY292" s="261" t="s">
        <v>172</v>
      </c>
    </row>
    <row r="293" s="2" customFormat="1" ht="14.4" customHeight="1">
      <c r="A293" s="39"/>
      <c r="B293" s="40"/>
      <c r="C293" s="227" t="s">
        <v>733</v>
      </c>
      <c r="D293" s="227" t="s">
        <v>174</v>
      </c>
      <c r="E293" s="228" t="s">
        <v>2263</v>
      </c>
      <c r="F293" s="229" t="s">
        <v>2264</v>
      </c>
      <c r="G293" s="230" t="s">
        <v>2265</v>
      </c>
      <c r="H293" s="231">
        <v>1</v>
      </c>
      <c r="I293" s="232"/>
      <c r="J293" s="233">
        <f>ROUND(I293*H293,2)</f>
        <v>0</v>
      </c>
      <c r="K293" s="229" t="s">
        <v>178</v>
      </c>
      <c r="L293" s="45"/>
      <c r="M293" s="234" t="s">
        <v>1</v>
      </c>
      <c r="N293" s="235" t="s">
        <v>41</v>
      </c>
      <c r="O293" s="92"/>
      <c r="P293" s="236">
        <f>O293*H293</f>
        <v>0</v>
      </c>
      <c r="Q293" s="236">
        <v>0.002</v>
      </c>
      <c r="R293" s="236">
        <f>Q293*H293</f>
        <v>0.002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265</v>
      </c>
      <c r="AT293" s="238" t="s">
        <v>174</v>
      </c>
      <c r="AU293" s="238" t="s">
        <v>85</v>
      </c>
      <c r="AY293" s="18" t="s">
        <v>172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83</v>
      </c>
      <c r="BK293" s="239">
        <f>ROUND(I293*H293,2)</f>
        <v>0</v>
      </c>
      <c r="BL293" s="18" t="s">
        <v>265</v>
      </c>
      <c r="BM293" s="238" t="s">
        <v>2266</v>
      </c>
    </row>
    <row r="294" s="13" customFormat="1">
      <c r="A294" s="13"/>
      <c r="B294" s="240"/>
      <c r="C294" s="241"/>
      <c r="D294" s="242" t="s">
        <v>180</v>
      </c>
      <c r="E294" s="243" t="s">
        <v>1</v>
      </c>
      <c r="F294" s="244" t="s">
        <v>2267</v>
      </c>
      <c r="G294" s="241"/>
      <c r="H294" s="243" t="s">
        <v>1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0" t="s">
        <v>180</v>
      </c>
      <c r="AU294" s="250" t="s">
        <v>85</v>
      </c>
      <c r="AV294" s="13" t="s">
        <v>83</v>
      </c>
      <c r="AW294" s="13" t="s">
        <v>33</v>
      </c>
      <c r="AX294" s="13" t="s">
        <v>76</v>
      </c>
      <c r="AY294" s="250" t="s">
        <v>172</v>
      </c>
    </row>
    <row r="295" s="14" customFormat="1">
      <c r="A295" s="14"/>
      <c r="B295" s="251"/>
      <c r="C295" s="252"/>
      <c r="D295" s="242" t="s">
        <v>180</v>
      </c>
      <c r="E295" s="253" t="s">
        <v>1</v>
      </c>
      <c r="F295" s="254" t="s">
        <v>83</v>
      </c>
      <c r="G295" s="252"/>
      <c r="H295" s="255">
        <v>1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1" t="s">
        <v>180</v>
      </c>
      <c r="AU295" s="261" t="s">
        <v>85</v>
      </c>
      <c r="AV295" s="14" t="s">
        <v>85</v>
      </c>
      <c r="AW295" s="14" t="s">
        <v>33</v>
      </c>
      <c r="AX295" s="14" t="s">
        <v>83</v>
      </c>
      <c r="AY295" s="261" t="s">
        <v>172</v>
      </c>
    </row>
    <row r="296" s="2" customFormat="1" ht="14.4" customHeight="1">
      <c r="A296" s="39"/>
      <c r="B296" s="40"/>
      <c r="C296" s="227" t="s">
        <v>739</v>
      </c>
      <c r="D296" s="227" t="s">
        <v>174</v>
      </c>
      <c r="E296" s="228" t="s">
        <v>2268</v>
      </c>
      <c r="F296" s="229" t="s">
        <v>2269</v>
      </c>
      <c r="G296" s="230" t="s">
        <v>291</v>
      </c>
      <c r="H296" s="231">
        <v>191</v>
      </c>
      <c r="I296" s="232"/>
      <c r="J296" s="233">
        <f>ROUND(I296*H296,2)</f>
        <v>0</v>
      </c>
      <c r="K296" s="229" t="s">
        <v>178</v>
      </c>
      <c r="L296" s="45"/>
      <c r="M296" s="234" t="s">
        <v>1</v>
      </c>
      <c r="N296" s="235" t="s">
        <v>41</v>
      </c>
      <c r="O296" s="92"/>
      <c r="P296" s="236">
        <f>O296*H296</f>
        <v>0</v>
      </c>
      <c r="Q296" s="236">
        <v>0.00019000000000000001</v>
      </c>
      <c r="R296" s="236">
        <f>Q296*H296</f>
        <v>0.036290000000000003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265</v>
      </c>
      <c r="AT296" s="238" t="s">
        <v>174</v>
      </c>
      <c r="AU296" s="238" t="s">
        <v>85</v>
      </c>
      <c r="AY296" s="18" t="s">
        <v>172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83</v>
      </c>
      <c r="BK296" s="239">
        <f>ROUND(I296*H296,2)</f>
        <v>0</v>
      </c>
      <c r="BL296" s="18" t="s">
        <v>265</v>
      </c>
      <c r="BM296" s="238" t="s">
        <v>2270</v>
      </c>
    </row>
    <row r="297" s="2" customFormat="1" ht="14.4" customHeight="1">
      <c r="A297" s="39"/>
      <c r="B297" s="40"/>
      <c r="C297" s="227" t="s">
        <v>745</v>
      </c>
      <c r="D297" s="227" t="s">
        <v>174</v>
      </c>
      <c r="E297" s="228" t="s">
        <v>2271</v>
      </c>
      <c r="F297" s="229" t="s">
        <v>2272</v>
      </c>
      <c r="G297" s="230" t="s">
        <v>291</v>
      </c>
      <c r="H297" s="231">
        <v>191</v>
      </c>
      <c r="I297" s="232"/>
      <c r="J297" s="233">
        <f>ROUND(I297*H297,2)</f>
        <v>0</v>
      </c>
      <c r="K297" s="229" t="s">
        <v>178</v>
      </c>
      <c r="L297" s="45"/>
      <c r="M297" s="234" t="s">
        <v>1</v>
      </c>
      <c r="N297" s="235" t="s">
        <v>41</v>
      </c>
      <c r="O297" s="92"/>
      <c r="P297" s="236">
        <f>O297*H297</f>
        <v>0</v>
      </c>
      <c r="Q297" s="236">
        <v>1.0000000000000001E-05</v>
      </c>
      <c r="R297" s="236">
        <f>Q297*H297</f>
        <v>0.0019100000000000002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265</v>
      </c>
      <c r="AT297" s="238" t="s">
        <v>174</v>
      </c>
      <c r="AU297" s="238" t="s">
        <v>85</v>
      </c>
      <c r="AY297" s="18" t="s">
        <v>172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83</v>
      </c>
      <c r="BK297" s="239">
        <f>ROUND(I297*H297,2)</f>
        <v>0</v>
      </c>
      <c r="BL297" s="18" t="s">
        <v>265</v>
      </c>
      <c r="BM297" s="238" t="s">
        <v>2273</v>
      </c>
    </row>
    <row r="298" s="2" customFormat="1" ht="24.15" customHeight="1">
      <c r="A298" s="39"/>
      <c r="B298" s="40"/>
      <c r="C298" s="227" t="s">
        <v>749</v>
      </c>
      <c r="D298" s="227" t="s">
        <v>174</v>
      </c>
      <c r="E298" s="228" t="s">
        <v>2274</v>
      </c>
      <c r="F298" s="229" t="s">
        <v>2275</v>
      </c>
      <c r="G298" s="230" t="s">
        <v>229</v>
      </c>
      <c r="H298" s="231">
        <v>0.45500000000000002</v>
      </c>
      <c r="I298" s="232"/>
      <c r="J298" s="233">
        <f>ROUND(I298*H298,2)</f>
        <v>0</v>
      </c>
      <c r="K298" s="229" t="s">
        <v>178</v>
      </c>
      <c r="L298" s="45"/>
      <c r="M298" s="234" t="s">
        <v>1</v>
      </c>
      <c r="N298" s="235" t="s">
        <v>41</v>
      </c>
      <c r="O298" s="92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265</v>
      </c>
      <c r="AT298" s="238" t="s">
        <v>174</v>
      </c>
      <c r="AU298" s="238" t="s">
        <v>85</v>
      </c>
      <c r="AY298" s="18" t="s">
        <v>172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83</v>
      </c>
      <c r="BK298" s="239">
        <f>ROUND(I298*H298,2)</f>
        <v>0</v>
      </c>
      <c r="BL298" s="18" t="s">
        <v>265</v>
      </c>
      <c r="BM298" s="238" t="s">
        <v>2276</v>
      </c>
    </row>
    <row r="299" s="2" customFormat="1" ht="24.15" customHeight="1">
      <c r="A299" s="39"/>
      <c r="B299" s="40"/>
      <c r="C299" s="227" t="s">
        <v>753</v>
      </c>
      <c r="D299" s="227" t="s">
        <v>174</v>
      </c>
      <c r="E299" s="228" t="s">
        <v>2277</v>
      </c>
      <c r="F299" s="229" t="s">
        <v>2278</v>
      </c>
      <c r="G299" s="230" t="s">
        <v>229</v>
      </c>
      <c r="H299" s="231">
        <v>0.45500000000000002</v>
      </c>
      <c r="I299" s="232"/>
      <c r="J299" s="233">
        <f>ROUND(I299*H299,2)</f>
        <v>0</v>
      </c>
      <c r="K299" s="229" t="s">
        <v>178</v>
      </c>
      <c r="L299" s="45"/>
      <c r="M299" s="234" t="s">
        <v>1</v>
      </c>
      <c r="N299" s="235" t="s">
        <v>41</v>
      </c>
      <c r="O299" s="92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265</v>
      </c>
      <c r="AT299" s="238" t="s">
        <v>174</v>
      </c>
      <c r="AU299" s="238" t="s">
        <v>85</v>
      </c>
      <c r="AY299" s="18" t="s">
        <v>172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83</v>
      </c>
      <c r="BK299" s="239">
        <f>ROUND(I299*H299,2)</f>
        <v>0</v>
      </c>
      <c r="BL299" s="18" t="s">
        <v>265</v>
      </c>
      <c r="BM299" s="238" t="s">
        <v>2279</v>
      </c>
    </row>
    <row r="300" s="12" customFormat="1" ht="22.8" customHeight="1">
      <c r="A300" s="12"/>
      <c r="B300" s="211"/>
      <c r="C300" s="212"/>
      <c r="D300" s="213" t="s">
        <v>75</v>
      </c>
      <c r="E300" s="225" t="s">
        <v>2280</v>
      </c>
      <c r="F300" s="225" t="s">
        <v>2281</v>
      </c>
      <c r="G300" s="212"/>
      <c r="H300" s="212"/>
      <c r="I300" s="215"/>
      <c r="J300" s="226">
        <f>BK300</f>
        <v>0</v>
      </c>
      <c r="K300" s="212"/>
      <c r="L300" s="217"/>
      <c r="M300" s="218"/>
      <c r="N300" s="219"/>
      <c r="O300" s="219"/>
      <c r="P300" s="220">
        <f>SUM(P301:P305)</f>
        <v>0</v>
      </c>
      <c r="Q300" s="219"/>
      <c r="R300" s="220">
        <f>SUM(R301:R305)</f>
        <v>0.0562</v>
      </c>
      <c r="S300" s="219"/>
      <c r="T300" s="221">
        <f>SUM(T301:T305)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2" t="s">
        <v>85</v>
      </c>
      <c r="AT300" s="223" t="s">
        <v>75</v>
      </c>
      <c r="AU300" s="223" t="s">
        <v>83</v>
      </c>
      <c r="AY300" s="222" t="s">
        <v>172</v>
      </c>
      <c r="BK300" s="224">
        <f>SUM(BK301:BK305)</f>
        <v>0</v>
      </c>
    </row>
    <row r="301" s="2" customFormat="1" ht="14.4" customHeight="1">
      <c r="A301" s="39"/>
      <c r="B301" s="40"/>
      <c r="C301" s="227" t="s">
        <v>763</v>
      </c>
      <c r="D301" s="227" t="s">
        <v>174</v>
      </c>
      <c r="E301" s="228" t="s">
        <v>2282</v>
      </c>
      <c r="F301" s="229" t="s">
        <v>2283</v>
      </c>
      <c r="G301" s="230" t="s">
        <v>2265</v>
      </c>
      <c r="H301" s="231">
        <v>1</v>
      </c>
      <c r="I301" s="232"/>
      <c r="J301" s="233">
        <f>ROUND(I301*H301,2)</f>
        <v>0</v>
      </c>
      <c r="K301" s="229" t="s">
        <v>1</v>
      </c>
      <c r="L301" s="45"/>
      <c r="M301" s="234" t="s">
        <v>1</v>
      </c>
      <c r="N301" s="235" t="s">
        <v>41</v>
      </c>
      <c r="O301" s="92"/>
      <c r="P301" s="236">
        <f>O301*H301</f>
        <v>0</v>
      </c>
      <c r="Q301" s="236">
        <v>0.0562</v>
      </c>
      <c r="R301" s="236">
        <f>Q301*H301</f>
        <v>0.0562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265</v>
      </c>
      <c r="AT301" s="238" t="s">
        <v>174</v>
      </c>
      <c r="AU301" s="238" t="s">
        <v>85</v>
      </c>
      <c r="AY301" s="18" t="s">
        <v>172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83</v>
      </c>
      <c r="BK301" s="239">
        <f>ROUND(I301*H301,2)</f>
        <v>0</v>
      </c>
      <c r="BL301" s="18" t="s">
        <v>265</v>
      </c>
      <c r="BM301" s="238" t="s">
        <v>2284</v>
      </c>
    </row>
    <row r="302" s="13" customFormat="1">
      <c r="A302" s="13"/>
      <c r="B302" s="240"/>
      <c r="C302" s="241"/>
      <c r="D302" s="242" t="s">
        <v>180</v>
      </c>
      <c r="E302" s="243" t="s">
        <v>1</v>
      </c>
      <c r="F302" s="244" t="s">
        <v>2285</v>
      </c>
      <c r="G302" s="241"/>
      <c r="H302" s="243" t="s">
        <v>1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0" t="s">
        <v>180</v>
      </c>
      <c r="AU302" s="250" t="s">
        <v>85</v>
      </c>
      <c r="AV302" s="13" t="s">
        <v>83</v>
      </c>
      <c r="AW302" s="13" t="s">
        <v>33</v>
      </c>
      <c r="AX302" s="13" t="s">
        <v>76</v>
      </c>
      <c r="AY302" s="250" t="s">
        <v>172</v>
      </c>
    </row>
    <row r="303" s="14" customFormat="1">
      <c r="A303" s="14"/>
      <c r="B303" s="251"/>
      <c r="C303" s="252"/>
      <c r="D303" s="242" t="s">
        <v>180</v>
      </c>
      <c r="E303" s="253" t="s">
        <v>1</v>
      </c>
      <c r="F303" s="254" t="s">
        <v>83</v>
      </c>
      <c r="G303" s="252"/>
      <c r="H303" s="255">
        <v>1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180</v>
      </c>
      <c r="AU303" s="261" t="s">
        <v>85</v>
      </c>
      <c r="AV303" s="14" t="s">
        <v>85</v>
      </c>
      <c r="AW303" s="14" t="s">
        <v>33</v>
      </c>
      <c r="AX303" s="14" t="s">
        <v>83</v>
      </c>
      <c r="AY303" s="261" t="s">
        <v>172</v>
      </c>
    </row>
    <row r="304" s="2" customFormat="1" ht="24.15" customHeight="1">
      <c r="A304" s="39"/>
      <c r="B304" s="40"/>
      <c r="C304" s="227" t="s">
        <v>767</v>
      </c>
      <c r="D304" s="227" t="s">
        <v>174</v>
      </c>
      <c r="E304" s="228" t="s">
        <v>2286</v>
      </c>
      <c r="F304" s="229" t="s">
        <v>2287</v>
      </c>
      <c r="G304" s="230" t="s">
        <v>229</v>
      </c>
      <c r="H304" s="231">
        <v>0.056000000000000001</v>
      </c>
      <c r="I304" s="232"/>
      <c r="J304" s="233">
        <f>ROUND(I304*H304,2)</f>
        <v>0</v>
      </c>
      <c r="K304" s="229" t="s">
        <v>178</v>
      </c>
      <c r="L304" s="45"/>
      <c r="M304" s="234" t="s">
        <v>1</v>
      </c>
      <c r="N304" s="235" t="s">
        <v>41</v>
      </c>
      <c r="O304" s="92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265</v>
      </c>
      <c r="AT304" s="238" t="s">
        <v>174</v>
      </c>
      <c r="AU304" s="238" t="s">
        <v>85</v>
      </c>
      <c r="AY304" s="18" t="s">
        <v>172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83</v>
      </c>
      <c r="BK304" s="239">
        <f>ROUND(I304*H304,2)</f>
        <v>0</v>
      </c>
      <c r="BL304" s="18" t="s">
        <v>265</v>
      </c>
      <c r="BM304" s="238" t="s">
        <v>2288</v>
      </c>
    </row>
    <row r="305" s="2" customFormat="1" ht="24.15" customHeight="1">
      <c r="A305" s="39"/>
      <c r="B305" s="40"/>
      <c r="C305" s="227" t="s">
        <v>772</v>
      </c>
      <c r="D305" s="227" t="s">
        <v>174</v>
      </c>
      <c r="E305" s="228" t="s">
        <v>2289</v>
      </c>
      <c r="F305" s="229" t="s">
        <v>2290</v>
      </c>
      <c r="G305" s="230" t="s">
        <v>229</v>
      </c>
      <c r="H305" s="231">
        <v>0.056000000000000001</v>
      </c>
      <c r="I305" s="232"/>
      <c r="J305" s="233">
        <f>ROUND(I305*H305,2)</f>
        <v>0</v>
      </c>
      <c r="K305" s="229" t="s">
        <v>178</v>
      </c>
      <c r="L305" s="45"/>
      <c r="M305" s="234" t="s">
        <v>1</v>
      </c>
      <c r="N305" s="235" t="s">
        <v>41</v>
      </c>
      <c r="O305" s="92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265</v>
      </c>
      <c r="AT305" s="238" t="s">
        <v>174</v>
      </c>
      <c r="AU305" s="238" t="s">
        <v>85</v>
      </c>
      <c r="AY305" s="18" t="s">
        <v>172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83</v>
      </c>
      <c r="BK305" s="239">
        <f>ROUND(I305*H305,2)</f>
        <v>0</v>
      </c>
      <c r="BL305" s="18" t="s">
        <v>265</v>
      </c>
      <c r="BM305" s="238" t="s">
        <v>2291</v>
      </c>
    </row>
    <row r="306" s="12" customFormat="1" ht="22.8" customHeight="1">
      <c r="A306" s="12"/>
      <c r="B306" s="211"/>
      <c r="C306" s="212"/>
      <c r="D306" s="213" t="s">
        <v>75</v>
      </c>
      <c r="E306" s="225" t="s">
        <v>2292</v>
      </c>
      <c r="F306" s="225" t="s">
        <v>2293</v>
      </c>
      <c r="G306" s="212"/>
      <c r="H306" s="212"/>
      <c r="I306" s="215"/>
      <c r="J306" s="226">
        <f>BK306</f>
        <v>0</v>
      </c>
      <c r="K306" s="212"/>
      <c r="L306" s="217"/>
      <c r="M306" s="218"/>
      <c r="N306" s="219"/>
      <c r="O306" s="219"/>
      <c r="P306" s="220">
        <f>SUM(P307:P361)</f>
        <v>0</v>
      </c>
      <c r="Q306" s="219"/>
      <c r="R306" s="220">
        <f>SUM(R307:R361)</f>
        <v>0.40961999999999993</v>
      </c>
      <c r="S306" s="219"/>
      <c r="T306" s="221">
        <f>SUM(T307:T361)</f>
        <v>0.19107000000000002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2" t="s">
        <v>85</v>
      </c>
      <c r="AT306" s="223" t="s">
        <v>75</v>
      </c>
      <c r="AU306" s="223" t="s">
        <v>83</v>
      </c>
      <c r="AY306" s="222" t="s">
        <v>172</v>
      </c>
      <c r="BK306" s="224">
        <f>SUM(BK307:BK361)</f>
        <v>0</v>
      </c>
    </row>
    <row r="307" s="2" customFormat="1" ht="24.15" customHeight="1">
      <c r="A307" s="39"/>
      <c r="B307" s="40"/>
      <c r="C307" s="227" t="s">
        <v>818</v>
      </c>
      <c r="D307" s="227" t="s">
        <v>174</v>
      </c>
      <c r="E307" s="228" t="s">
        <v>2294</v>
      </c>
      <c r="F307" s="229" t="s">
        <v>2295</v>
      </c>
      <c r="G307" s="230" t="s">
        <v>2265</v>
      </c>
      <c r="H307" s="231">
        <v>3</v>
      </c>
      <c r="I307" s="232"/>
      <c r="J307" s="233">
        <f>ROUND(I307*H307,2)</f>
        <v>0</v>
      </c>
      <c r="K307" s="229" t="s">
        <v>178</v>
      </c>
      <c r="L307" s="45"/>
      <c r="M307" s="234" t="s">
        <v>1</v>
      </c>
      <c r="N307" s="235" t="s">
        <v>41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0.01933</v>
      </c>
      <c r="T307" s="237">
        <f>S307*H307</f>
        <v>0.05799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265</v>
      </c>
      <c r="AT307" s="238" t="s">
        <v>174</v>
      </c>
      <c r="AU307" s="238" t="s">
        <v>85</v>
      </c>
      <c r="AY307" s="18" t="s">
        <v>172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83</v>
      </c>
      <c r="BK307" s="239">
        <f>ROUND(I307*H307,2)</f>
        <v>0</v>
      </c>
      <c r="BL307" s="18" t="s">
        <v>265</v>
      </c>
      <c r="BM307" s="238" t="s">
        <v>2296</v>
      </c>
    </row>
    <row r="308" s="13" customFormat="1">
      <c r="A308" s="13"/>
      <c r="B308" s="240"/>
      <c r="C308" s="241"/>
      <c r="D308" s="242" t="s">
        <v>180</v>
      </c>
      <c r="E308" s="243" t="s">
        <v>1</v>
      </c>
      <c r="F308" s="244" t="s">
        <v>350</v>
      </c>
      <c r="G308" s="241"/>
      <c r="H308" s="243" t="s">
        <v>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180</v>
      </c>
      <c r="AU308" s="250" t="s">
        <v>85</v>
      </c>
      <c r="AV308" s="13" t="s">
        <v>83</v>
      </c>
      <c r="AW308" s="13" t="s">
        <v>33</v>
      </c>
      <c r="AX308" s="13" t="s">
        <v>76</v>
      </c>
      <c r="AY308" s="250" t="s">
        <v>172</v>
      </c>
    </row>
    <row r="309" s="14" customFormat="1">
      <c r="A309" s="14"/>
      <c r="B309" s="251"/>
      <c r="C309" s="252"/>
      <c r="D309" s="242" t="s">
        <v>180</v>
      </c>
      <c r="E309" s="253" t="s">
        <v>1</v>
      </c>
      <c r="F309" s="254" t="s">
        <v>83</v>
      </c>
      <c r="G309" s="252"/>
      <c r="H309" s="255">
        <v>1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180</v>
      </c>
      <c r="AU309" s="261" t="s">
        <v>85</v>
      </c>
      <c r="AV309" s="14" t="s">
        <v>85</v>
      </c>
      <c r="AW309" s="14" t="s">
        <v>33</v>
      </c>
      <c r="AX309" s="14" t="s">
        <v>76</v>
      </c>
      <c r="AY309" s="261" t="s">
        <v>172</v>
      </c>
    </row>
    <row r="310" s="13" customFormat="1">
      <c r="A310" s="13"/>
      <c r="B310" s="240"/>
      <c r="C310" s="241"/>
      <c r="D310" s="242" t="s">
        <v>180</v>
      </c>
      <c r="E310" s="243" t="s">
        <v>1</v>
      </c>
      <c r="F310" s="244" t="s">
        <v>604</v>
      </c>
      <c r="G310" s="241"/>
      <c r="H310" s="243" t="s">
        <v>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180</v>
      </c>
      <c r="AU310" s="250" t="s">
        <v>85</v>
      </c>
      <c r="AV310" s="13" t="s">
        <v>83</v>
      </c>
      <c r="AW310" s="13" t="s">
        <v>33</v>
      </c>
      <c r="AX310" s="13" t="s">
        <v>76</v>
      </c>
      <c r="AY310" s="250" t="s">
        <v>172</v>
      </c>
    </row>
    <row r="311" s="14" customFormat="1">
      <c r="A311" s="14"/>
      <c r="B311" s="251"/>
      <c r="C311" s="252"/>
      <c r="D311" s="242" t="s">
        <v>180</v>
      </c>
      <c r="E311" s="253" t="s">
        <v>1</v>
      </c>
      <c r="F311" s="254" t="s">
        <v>85</v>
      </c>
      <c r="G311" s="252"/>
      <c r="H311" s="255">
        <v>2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180</v>
      </c>
      <c r="AU311" s="261" t="s">
        <v>85</v>
      </c>
      <c r="AV311" s="14" t="s">
        <v>85</v>
      </c>
      <c r="AW311" s="14" t="s">
        <v>33</v>
      </c>
      <c r="AX311" s="14" t="s">
        <v>76</v>
      </c>
      <c r="AY311" s="261" t="s">
        <v>172</v>
      </c>
    </row>
    <row r="312" s="15" customFormat="1">
      <c r="A312" s="15"/>
      <c r="B312" s="262"/>
      <c r="C312" s="263"/>
      <c r="D312" s="242" t="s">
        <v>180</v>
      </c>
      <c r="E312" s="264" t="s">
        <v>1</v>
      </c>
      <c r="F312" s="265" t="s">
        <v>185</v>
      </c>
      <c r="G312" s="263"/>
      <c r="H312" s="266">
        <v>3</v>
      </c>
      <c r="I312" s="267"/>
      <c r="J312" s="263"/>
      <c r="K312" s="263"/>
      <c r="L312" s="268"/>
      <c r="M312" s="269"/>
      <c r="N312" s="270"/>
      <c r="O312" s="270"/>
      <c r="P312" s="270"/>
      <c r="Q312" s="270"/>
      <c r="R312" s="270"/>
      <c r="S312" s="270"/>
      <c r="T312" s="27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2" t="s">
        <v>180</v>
      </c>
      <c r="AU312" s="272" t="s">
        <v>85</v>
      </c>
      <c r="AV312" s="15" t="s">
        <v>106</v>
      </c>
      <c r="AW312" s="15" t="s">
        <v>33</v>
      </c>
      <c r="AX312" s="15" t="s">
        <v>83</v>
      </c>
      <c r="AY312" s="272" t="s">
        <v>172</v>
      </c>
    </row>
    <row r="313" s="2" customFormat="1" ht="24.15" customHeight="1">
      <c r="A313" s="39"/>
      <c r="B313" s="40"/>
      <c r="C313" s="227" t="s">
        <v>853</v>
      </c>
      <c r="D313" s="227" t="s">
        <v>174</v>
      </c>
      <c r="E313" s="228" t="s">
        <v>2297</v>
      </c>
      <c r="F313" s="229" t="s">
        <v>2298</v>
      </c>
      <c r="G313" s="230" t="s">
        <v>2265</v>
      </c>
      <c r="H313" s="231">
        <v>5</v>
      </c>
      <c r="I313" s="232"/>
      <c r="J313" s="233">
        <f>ROUND(I313*H313,2)</f>
        <v>0</v>
      </c>
      <c r="K313" s="229" t="s">
        <v>178</v>
      </c>
      <c r="L313" s="45"/>
      <c r="M313" s="234" t="s">
        <v>1</v>
      </c>
      <c r="N313" s="235" t="s">
        <v>41</v>
      </c>
      <c r="O313" s="92"/>
      <c r="P313" s="236">
        <f>O313*H313</f>
        <v>0</v>
      </c>
      <c r="Q313" s="236">
        <v>0.016969999999999999</v>
      </c>
      <c r="R313" s="236">
        <f>Q313*H313</f>
        <v>0.084849999999999995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265</v>
      </c>
      <c r="AT313" s="238" t="s">
        <v>174</v>
      </c>
      <c r="AU313" s="238" t="s">
        <v>85</v>
      </c>
      <c r="AY313" s="18" t="s">
        <v>172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83</v>
      </c>
      <c r="BK313" s="239">
        <f>ROUND(I313*H313,2)</f>
        <v>0</v>
      </c>
      <c r="BL313" s="18" t="s">
        <v>265</v>
      </c>
      <c r="BM313" s="238" t="s">
        <v>2299</v>
      </c>
    </row>
    <row r="314" s="14" customFormat="1">
      <c r="A314" s="14"/>
      <c r="B314" s="251"/>
      <c r="C314" s="252"/>
      <c r="D314" s="242" t="s">
        <v>180</v>
      </c>
      <c r="E314" s="253" t="s">
        <v>1</v>
      </c>
      <c r="F314" s="254" t="s">
        <v>2300</v>
      </c>
      <c r="G314" s="252"/>
      <c r="H314" s="255">
        <v>2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180</v>
      </c>
      <c r="AU314" s="261" t="s">
        <v>85</v>
      </c>
      <c r="AV314" s="14" t="s">
        <v>85</v>
      </c>
      <c r="AW314" s="14" t="s">
        <v>33</v>
      </c>
      <c r="AX314" s="14" t="s">
        <v>76</v>
      </c>
      <c r="AY314" s="261" t="s">
        <v>172</v>
      </c>
    </row>
    <row r="315" s="14" customFormat="1">
      <c r="A315" s="14"/>
      <c r="B315" s="251"/>
      <c r="C315" s="252"/>
      <c r="D315" s="242" t="s">
        <v>180</v>
      </c>
      <c r="E315" s="253" t="s">
        <v>1</v>
      </c>
      <c r="F315" s="254" t="s">
        <v>2301</v>
      </c>
      <c r="G315" s="252"/>
      <c r="H315" s="255">
        <v>1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180</v>
      </c>
      <c r="AU315" s="261" t="s">
        <v>85</v>
      </c>
      <c r="AV315" s="14" t="s">
        <v>85</v>
      </c>
      <c r="AW315" s="14" t="s">
        <v>33</v>
      </c>
      <c r="AX315" s="14" t="s">
        <v>76</v>
      </c>
      <c r="AY315" s="261" t="s">
        <v>172</v>
      </c>
    </row>
    <row r="316" s="14" customFormat="1">
      <c r="A316" s="14"/>
      <c r="B316" s="251"/>
      <c r="C316" s="252"/>
      <c r="D316" s="242" t="s">
        <v>180</v>
      </c>
      <c r="E316" s="253" t="s">
        <v>1</v>
      </c>
      <c r="F316" s="254" t="s">
        <v>2302</v>
      </c>
      <c r="G316" s="252"/>
      <c r="H316" s="255">
        <v>2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180</v>
      </c>
      <c r="AU316" s="261" t="s">
        <v>85</v>
      </c>
      <c r="AV316" s="14" t="s">
        <v>85</v>
      </c>
      <c r="AW316" s="14" t="s">
        <v>33</v>
      </c>
      <c r="AX316" s="14" t="s">
        <v>76</v>
      </c>
      <c r="AY316" s="261" t="s">
        <v>172</v>
      </c>
    </row>
    <row r="317" s="15" customFormat="1">
      <c r="A317" s="15"/>
      <c r="B317" s="262"/>
      <c r="C317" s="263"/>
      <c r="D317" s="242" t="s">
        <v>180</v>
      </c>
      <c r="E317" s="264" t="s">
        <v>1</v>
      </c>
      <c r="F317" s="265" t="s">
        <v>185</v>
      </c>
      <c r="G317" s="263"/>
      <c r="H317" s="266">
        <v>5</v>
      </c>
      <c r="I317" s="267"/>
      <c r="J317" s="263"/>
      <c r="K317" s="263"/>
      <c r="L317" s="268"/>
      <c r="M317" s="269"/>
      <c r="N317" s="270"/>
      <c r="O317" s="270"/>
      <c r="P317" s="270"/>
      <c r="Q317" s="270"/>
      <c r="R317" s="270"/>
      <c r="S317" s="270"/>
      <c r="T317" s="27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2" t="s">
        <v>180</v>
      </c>
      <c r="AU317" s="272" t="s">
        <v>85</v>
      </c>
      <c r="AV317" s="15" t="s">
        <v>106</v>
      </c>
      <c r="AW317" s="15" t="s">
        <v>33</v>
      </c>
      <c r="AX317" s="15" t="s">
        <v>83</v>
      </c>
      <c r="AY317" s="272" t="s">
        <v>172</v>
      </c>
    </row>
    <row r="318" s="2" customFormat="1" ht="24.15" customHeight="1">
      <c r="A318" s="39"/>
      <c r="B318" s="40"/>
      <c r="C318" s="284" t="s">
        <v>857</v>
      </c>
      <c r="D318" s="284" t="s">
        <v>259</v>
      </c>
      <c r="E318" s="285" t="s">
        <v>2303</v>
      </c>
      <c r="F318" s="286" t="s">
        <v>2304</v>
      </c>
      <c r="G318" s="287" t="s">
        <v>301</v>
      </c>
      <c r="H318" s="288">
        <v>5</v>
      </c>
      <c r="I318" s="289"/>
      <c r="J318" s="290">
        <f>ROUND(I318*H318,2)</f>
        <v>0</v>
      </c>
      <c r="K318" s="286" t="s">
        <v>178</v>
      </c>
      <c r="L318" s="291"/>
      <c r="M318" s="292" t="s">
        <v>1</v>
      </c>
      <c r="N318" s="293" t="s">
        <v>41</v>
      </c>
      <c r="O318" s="92"/>
      <c r="P318" s="236">
        <f>O318*H318</f>
        <v>0</v>
      </c>
      <c r="Q318" s="236">
        <v>0.00050000000000000001</v>
      </c>
      <c r="R318" s="236">
        <f>Q318*H318</f>
        <v>0.0025000000000000001</v>
      </c>
      <c r="S318" s="236">
        <v>0</v>
      </c>
      <c r="T318" s="23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8" t="s">
        <v>358</v>
      </c>
      <c r="AT318" s="238" t="s">
        <v>259</v>
      </c>
      <c r="AU318" s="238" t="s">
        <v>85</v>
      </c>
      <c r="AY318" s="18" t="s">
        <v>172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8" t="s">
        <v>83</v>
      </c>
      <c r="BK318" s="239">
        <f>ROUND(I318*H318,2)</f>
        <v>0</v>
      </c>
      <c r="BL318" s="18" t="s">
        <v>265</v>
      </c>
      <c r="BM318" s="238" t="s">
        <v>2305</v>
      </c>
    </row>
    <row r="319" s="2" customFormat="1" ht="24.15" customHeight="1">
      <c r="A319" s="39"/>
      <c r="B319" s="40"/>
      <c r="C319" s="227" t="s">
        <v>863</v>
      </c>
      <c r="D319" s="227" t="s">
        <v>174</v>
      </c>
      <c r="E319" s="228" t="s">
        <v>2306</v>
      </c>
      <c r="F319" s="229" t="s">
        <v>2307</v>
      </c>
      <c r="G319" s="230" t="s">
        <v>2265</v>
      </c>
      <c r="H319" s="231">
        <v>4</v>
      </c>
      <c r="I319" s="232"/>
      <c r="J319" s="233">
        <f>ROUND(I319*H319,2)</f>
        <v>0</v>
      </c>
      <c r="K319" s="229" t="s">
        <v>178</v>
      </c>
      <c r="L319" s="45"/>
      <c r="M319" s="234" t="s">
        <v>1</v>
      </c>
      <c r="N319" s="235" t="s">
        <v>41</v>
      </c>
      <c r="O319" s="92"/>
      <c r="P319" s="236">
        <f>O319*H319</f>
        <v>0</v>
      </c>
      <c r="Q319" s="236">
        <v>0.01908</v>
      </c>
      <c r="R319" s="236">
        <f>Q319*H319</f>
        <v>0.076319999999999999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265</v>
      </c>
      <c r="AT319" s="238" t="s">
        <v>174</v>
      </c>
      <c r="AU319" s="238" t="s">
        <v>85</v>
      </c>
      <c r="AY319" s="18" t="s">
        <v>172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83</v>
      </c>
      <c r="BK319" s="239">
        <f>ROUND(I319*H319,2)</f>
        <v>0</v>
      </c>
      <c r="BL319" s="18" t="s">
        <v>265</v>
      </c>
      <c r="BM319" s="238" t="s">
        <v>2308</v>
      </c>
    </row>
    <row r="320" s="14" customFormat="1">
      <c r="A320" s="14"/>
      <c r="B320" s="251"/>
      <c r="C320" s="252"/>
      <c r="D320" s="242" t="s">
        <v>180</v>
      </c>
      <c r="E320" s="253" t="s">
        <v>1</v>
      </c>
      <c r="F320" s="254" t="s">
        <v>2300</v>
      </c>
      <c r="G320" s="252"/>
      <c r="H320" s="255">
        <v>2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180</v>
      </c>
      <c r="AU320" s="261" t="s">
        <v>85</v>
      </c>
      <c r="AV320" s="14" t="s">
        <v>85</v>
      </c>
      <c r="AW320" s="14" t="s">
        <v>33</v>
      </c>
      <c r="AX320" s="14" t="s">
        <v>76</v>
      </c>
      <c r="AY320" s="261" t="s">
        <v>172</v>
      </c>
    </row>
    <row r="321" s="14" customFormat="1">
      <c r="A321" s="14"/>
      <c r="B321" s="251"/>
      <c r="C321" s="252"/>
      <c r="D321" s="242" t="s">
        <v>180</v>
      </c>
      <c r="E321" s="253" t="s">
        <v>1</v>
      </c>
      <c r="F321" s="254" t="s">
        <v>2302</v>
      </c>
      <c r="G321" s="252"/>
      <c r="H321" s="255">
        <v>2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1" t="s">
        <v>180</v>
      </c>
      <c r="AU321" s="261" t="s">
        <v>85</v>
      </c>
      <c r="AV321" s="14" t="s">
        <v>85</v>
      </c>
      <c r="AW321" s="14" t="s">
        <v>33</v>
      </c>
      <c r="AX321" s="14" t="s">
        <v>76</v>
      </c>
      <c r="AY321" s="261" t="s">
        <v>172</v>
      </c>
    </row>
    <row r="322" s="15" customFormat="1">
      <c r="A322" s="15"/>
      <c r="B322" s="262"/>
      <c r="C322" s="263"/>
      <c r="D322" s="242" t="s">
        <v>180</v>
      </c>
      <c r="E322" s="264" t="s">
        <v>1</v>
      </c>
      <c r="F322" s="265" t="s">
        <v>185</v>
      </c>
      <c r="G322" s="263"/>
      <c r="H322" s="266">
        <v>4</v>
      </c>
      <c r="I322" s="267"/>
      <c r="J322" s="263"/>
      <c r="K322" s="263"/>
      <c r="L322" s="268"/>
      <c r="M322" s="269"/>
      <c r="N322" s="270"/>
      <c r="O322" s="270"/>
      <c r="P322" s="270"/>
      <c r="Q322" s="270"/>
      <c r="R322" s="270"/>
      <c r="S322" s="270"/>
      <c r="T322" s="27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2" t="s">
        <v>180</v>
      </c>
      <c r="AU322" s="272" t="s">
        <v>85</v>
      </c>
      <c r="AV322" s="15" t="s">
        <v>106</v>
      </c>
      <c r="AW322" s="15" t="s">
        <v>33</v>
      </c>
      <c r="AX322" s="15" t="s">
        <v>83</v>
      </c>
      <c r="AY322" s="272" t="s">
        <v>172</v>
      </c>
    </row>
    <row r="323" s="2" customFormat="1" ht="14.4" customHeight="1">
      <c r="A323" s="39"/>
      <c r="B323" s="40"/>
      <c r="C323" s="227" t="s">
        <v>868</v>
      </c>
      <c r="D323" s="227" t="s">
        <v>174</v>
      </c>
      <c r="E323" s="228" t="s">
        <v>2309</v>
      </c>
      <c r="F323" s="229" t="s">
        <v>2310</v>
      </c>
      <c r="G323" s="230" t="s">
        <v>2265</v>
      </c>
      <c r="H323" s="231">
        <v>4</v>
      </c>
      <c r="I323" s="232"/>
      <c r="J323" s="233">
        <f>ROUND(I323*H323,2)</f>
        <v>0</v>
      </c>
      <c r="K323" s="229" t="s">
        <v>178</v>
      </c>
      <c r="L323" s="45"/>
      <c r="M323" s="234" t="s">
        <v>1</v>
      </c>
      <c r="N323" s="235" t="s">
        <v>41</v>
      </c>
      <c r="O323" s="92"/>
      <c r="P323" s="236">
        <f>O323*H323</f>
        <v>0</v>
      </c>
      <c r="Q323" s="236">
        <v>0</v>
      </c>
      <c r="R323" s="236">
        <f>Q323*H323</f>
        <v>0</v>
      </c>
      <c r="S323" s="236">
        <v>0.019460000000000002</v>
      </c>
      <c r="T323" s="237">
        <f>S323*H323</f>
        <v>0.077840000000000006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265</v>
      </c>
      <c r="AT323" s="238" t="s">
        <v>174</v>
      </c>
      <c r="AU323" s="238" t="s">
        <v>85</v>
      </c>
      <c r="AY323" s="18" t="s">
        <v>172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83</v>
      </c>
      <c r="BK323" s="239">
        <f>ROUND(I323*H323,2)</f>
        <v>0</v>
      </c>
      <c r="BL323" s="18" t="s">
        <v>265</v>
      </c>
      <c r="BM323" s="238" t="s">
        <v>2311</v>
      </c>
    </row>
    <row r="324" s="13" customFormat="1">
      <c r="A324" s="13"/>
      <c r="B324" s="240"/>
      <c r="C324" s="241"/>
      <c r="D324" s="242" t="s">
        <v>180</v>
      </c>
      <c r="E324" s="243" t="s">
        <v>1</v>
      </c>
      <c r="F324" s="244" t="s">
        <v>350</v>
      </c>
      <c r="G324" s="241"/>
      <c r="H324" s="243" t="s">
        <v>1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180</v>
      </c>
      <c r="AU324" s="250" t="s">
        <v>85</v>
      </c>
      <c r="AV324" s="13" t="s">
        <v>83</v>
      </c>
      <c r="AW324" s="13" t="s">
        <v>33</v>
      </c>
      <c r="AX324" s="13" t="s">
        <v>76</v>
      </c>
      <c r="AY324" s="250" t="s">
        <v>172</v>
      </c>
    </row>
    <row r="325" s="14" customFormat="1">
      <c r="A325" s="14"/>
      <c r="B325" s="251"/>
      <c r="C325" s="252"/>
      <c r="D325" s="242" t="s">
        <v>180</v>
      </c>
      <c r="E325" s="253" t="s">
        <v>1</v>
      </c>
      <c r="F325" s="254" t="s">
        <v>101</v>
      </c>
      <c r="G325" s="252"/>
      <c r="H325" s="255">
        <v>3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1" t="s">
        <v>180</v>
      </c>
      <c r="AU325" s="261" t="s">
        <v>85</v>
      </c>
      <c r="AV325" s="14" t="s">
        <v>85</v>
      </c>
      <c r="AW325" s="14" t="s">
        <v>33</v>
      </c>
      <c r="AX325" s="14" t="s">
        <v>76</v>
      </c>
      <c r="AY325" s="261" t="s">
        <v>172</v>
      </c>
    </row>
    <row r="326" s="13" customFormat="1">
      <c r="A326" s="13"/>
      <c r="B326" s="240"/>
      <c r="C326" s="241"/>
      <c r="D326" s="242" t="s">
        <v>180</v>
      </c>
      <c r="E326" s="243" t="s">
        <v>1</v>
      </c>
      <c r="F326" s="244" t="s">
        <v>604</v>
      </c>
      <c r="G326" s="241"/>
      <c r="H326" s="243" t="s">
        <v>1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0" t="s">
        <v>180</v>
      </c>
      <c r="AU326" s="250" t="s">
        <v>85</v>
      </c>
      <c r="AV326" s="13" t="s">
        <v>83</v>
      </c>
      <c r="AW326" s="13" t="s">
        <v>33</v>
      </c>
      <c r="AX326" s="13" t="s">
        <v>76</v>
      </c>
      <c r="AY326" s="250" t="s">
        <v>172</v>
      </c>
    </row>
    <row r="327" s="14" customFormat="1">
      <c r="A327" s="14"/>
      <c r="B327" s="251"/>
      <c r="C327" s="252"/>
      <c r="D327" s="242" t="s">
        <v>180</v>
      </c>
      <c r="E327" s="253" t="s">
        <v>1</v>
      </c>
      <c r="F327" s="254" t="s">
        <v>83</v>
      </c>
      <c r="G327" s="252"/>
      <c r="H327" s="255">
        <v>1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1" t="s">
        <v>180</v>
      </c>
      <c r="AU327" s="261" t="s">
        <v>85</v>
      </c>
      <c r="AV327" s="14" t="s">
        <v>85</v>
      </c>
      <c r="AW327" s="14" t="s">
        <v>33</v>
      </c>
      <c r="AX327" s="14" t="s">
        <v>76</v>
      </c>
      <c r="AY327" s="261" t="s">
        <v>172</v>
      </c>
    </row>
    <row r="328" s="15" customFormat="1">
      <c r="A328" s="15"/>
      <c r="B328" s="262"/>
      <c r="C328" s="263"/>
      <c r="D328" s="242" t="s">
        <v>180</v>
      </c>
      <c r="E328" s="264" t="s">
        <v>1</v>
      </c>
      <c r="F328" s="265" t="s">
        <v>185</v>
      </c>
      <c r="G328" s="263"/>
      <c r="H328" s="266">
        <v>4</v>
      </c>
      <c r="I328" s="267"/>
      <c r="J328" s="263"/>
      <c r="K328" s="263"/>
      <c r="L328" s="268"/>
      <c r="M328" s="269"/>
      <c r="N328" s="270"/>
      <c r="O328" s="270"/>
      <c r="P328" s="270"/>
      <c r="Q328" s="270"/>
      <c r="R328" s="270"/>
      <c r="S328" s="270"/>
      <c r="T328" s="27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2" t="s">
        <v>180</v>
      </c>
      <c r="AU328" s="272" t="s">
        <v>85</v>
      </c>
      <c r="AV328" s="15" t="s">
        <v>106</v>
      </c>
      <c r="AW328" s="15" t="s">
        <v>33</v>
      </c>
      <c r="AX328" s="15" t="s">
        <v>83</v>
      </c>
      <c r="AY328" s="272" t="s">
        <v>172</v>
      </c>
    </row>
    <row r="329" s="2" customFormat="1" ht="24.15" customHeight="1">
      <c r="A329" s="39"/>
      <c r="B329" s="40"/>
      <c r="C329" s="227" t="s">
        <v>876</v>
      </c>
      <c r="D329" s="227" t="s">
        <v>174</v>
      </c>
      <c r="E329" s="228" t="s">
        <v>2312</v>
      </c>
      <c r="F329" s="229" t="s">
        <v>2313</v>
      </c>
      <c r="G329" s="230" t="s">
        <v>2265</v>
      </c>
      <c r="H329" s="231">
        <v>5</v>
      </c>
      <c r="I329" s="232"/>
      <c r="J329" s="233">
        <f>ROUND(I329*H329,2)</f>
        <v>0</v>
      </c>
      <c r="K329" s="229" t="s">
        <v>178</v>
      </c>
      <c r="L329" s="45"/>
      <c r="M329" s="234" t="s">
        <v>1</v>
      </c>
      <c r="N329" s="235" t="s">
        <v>41</v>
      </c>
      <c r="O329" s="92"/>
      <c r="P329" s="236">
        <f>O329*H329</f>
        <v>0</v>
      </c>
      <c r="Q329" s="236">
        <v>0.014970000000000001</v>
      </c>
      <c r="R329" s="236">
        <f>Q329*H329</f>
        <v>0.07485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265</v>
      </c>
      <c r="AT329" s="238" t="s">
        <v>174</v>
      </c>
      <c r="AU329" s="238" t="s">
        <v>85</v>
      </c>
      <c r="AY329" s="18" t="s">
        <v>172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83</v>
      </c>
      <c r="BK329" s="239">
        <f>ROUND(I329*H329,2)</f>
        <v>0</v>
      </c>
      <c r="BL329" s="18" t="s">
        <v>265</v>
      </c>
      <c r="BM329" s="238" t="s">
        <v>2314</v>
      </c>
    </row>
    <row r="330" s="14" customFormat="1">
      <c r="A330" s="14"/>
      <c r="B330" s="251"/>
      <c r="C330" s="252"/>
      <c r="D330" s="242" t="s">
        <v>180</v>
      </c>
      <c r="E330" s="253" t="s">
        <v>1</v>
      </c>
      <c r="F330" s="254" t="s">
        <v>2315</v>
      </c>
      <c r="G330" s="252"/>
      <c r="H330" s="255">
        <v>2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180</v>
      </c>
      <c r="AU330" s="261" t="s">
        <v>85</v>
      </c>
      <c r="AV330" s="14" t="s">
        <v>85</v>
      </c>
      <c r="AW330" s="14" t="s">
        <v>33</v>
      </c>
      <c r="AX330" s="14" t="s">
        <v>76</v>
      </c>
      <c r="AY330" s="261" t="s">
        <v>172</v>
      </c>
    </row>
    <row r="331" s="14" customFormat="1">
      <c r="A331" s="14"/>
      <c r="B331" s="251"/>
      <c r="C331" s="252"/>
      <c r="D331" s="242" t="s">
        <v>180</v>
      </c>
      <c r="E331" s="253" t="s">
        <v>1</v>
      </c>
      <c r="F331" s="254" t="s">
        <v>2316</v>
      </c>
      <c r="G331" s="252"/>
      <c r="H331" s="255">
        <v>1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180</v>
      </c>
      <c r="AU331" s="261" t="s">
        <v>85</v>
      </c>
      <c r="AV331" s="14" t="s">
        <v>85</v>
      </c>
      <c r="AW331" s="14" t="s">
        <v>33</v>
      </c>
      <c r="AX331" s="14" t="s">
        <v>76</v>
      </c>
      <c r="AY331" s="261" t="s">
        <v>172</v>
      </c>
    </row>
    <row r="332" s="14" customFormat="1">
      <c r="A332" s="14"/>
      <c r="B332" s="251"/>
      <c r="C332" s="252"/>
      <c r="D332" s="242" t="s">
        <v>180</v>
      </c>
      <c r="E332" s="253" t="s">
        <v>1</v>
      </c>
      <c r="F332" s="254" t="s">
        <v>2317</v>
      </c>
      <c r="G332" s="252"/>
      <c r="H332" s="255">
        <v>2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180</v>
      </c>
      <c r="AU332" s="261" t="s">
        <v>85</v>
      </c>
      <c r="AV332" s="14" t="s">
        <v>85</v>
      </c>
      <c r="AW332" s="14" t="s">
        <v>33</v>
      </c>
      <c r="AX332" s="14" t="s">
        <v>76</v>
      </c>
      <c r="AY332" s="261" t="s">
        <v>172</v>
      </c>
    </row>
    <row r="333" s="15" customFormat="1">
      <c r="A333" s="15"/>
      <c r="B333" s="262"/>
      <c r="C333" s="263"/>
      <c r="D333" s="242" t="s">
        <v>180</v>
      </c>
      <c r="E333" s="264" t="s">
        <v>1</v>
      </c>
      <c r="F333" s="265" t="s">
        <v>185</v>
      </c>
      <c r="G333" s="263"/>
      <c r="H333" s="266">
        <v>5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2" t="s">
        <v>180</v>
      </c>
      <c r="AU333" s="272" t="s">
        <v>85</v>
      </c>
      <c r="AV333" s="15" t="s">
        <v>106</v>
      </c>
      <c r="AW333" s="15" t="s">
        <v>33</v>
      </c>
      <c r="AX333" s="15" t="s">
        <v>83</v>
      </c>
      <c r="AY333" s="272" t="s">
        <v>172</v>
      </c>
    </row>
    <row r="334" s="2" customFormat="1" ht="24.15" customHeight="1">
      <c r="A334" s="39"/>
      <c r="B334" s="40"/>
      <c r="C334" s="227" t="s">
        <v>881</v>
      </c>
      <c r="D334" s="227" t="s">
        <v>174</v>
      </c>
      <c r="E334" s="228" t="s">
        <v>2318</v>
      </c>
      <c r="F334" s="229" t="s">
        <v>2319</v>
      </c>
      <c r="G334" s="230" t="s">
        <v>2265</v>
      </c>
      <c r="H334" s="231">
        <v>2</v>
      </c>
      <c r="I334" s="232"/>
      <c r="J334" s="233">
        <f>ROUND(I334*H334,2)</f>
        <v>0</v>
      </c>
      <c r="K334" s="229" t="s">
        <v>178</v>
      </c>
      <c r="L334" s="45"/>
      <c r="M334" s="234" t="s">
        <v>1</v>
      </c>
      <c r="N334" s="235" t="s">
        <v>41</v>
      </c>
      <c r="O334" s="92"/>
      <c r="P334" s="236">
        <f>O334*H334</f>
        <v>0</v>
      </c>
      <c r="Q334" s="236">
        <v>0</v>
      </c>
      <c r="R334" s="236">
        <f>Q334*H334</f>
        <v>0</v>
      </c>
      <c r="S334" s="236">
        <v>0.024500000000000001</v>
      </c>
      <c r="T334" s="237">
        <f>S334*H334</f>
        <v>0.049000000000000002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8" t="s">
        <v>265</v>
      </c>
      <c r="AT334" s="238" t="s">
        <v>174</v>
      </c>
      <c r="AU334" s="238" t="s">
        <v>85</v>
      </c>
      <c r="AY334" s="18" t="s">
        <v>172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8" t="s">
        <v>83</v>
      </c>
      <c r="BK334" s="239">
        <f>ROUND(I334*H334,2)</f>
        <v>0</v>
      </c>
      <c r="BL334" s="18" t="s">
        <v>265</v>
      </c>
      <c r="BM334" s="238" t="s">
        <v>2320</v>
      </c>
    </row>
    <row r="335" s="13" customFormat="1">
      <c r="A335" s="13"/>
      <c r="B335" s="240"/>
      <c r="C335" s="241"/>
      <c r="D335" s="242" t="s">
        <v>180</v>
      </c>
      <c r="E335" s="243" t="s">
        <v>1</v>
      </c>
      <c r="F335" s="244" t="s">
        <v>350</v>
      </c>
      <c r="G335" s="241"/>
      <c r="H335" s="243" t="s">
        <v>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180</v>
      </c>
      <c r="AU335" s="250" t="s">
        <v>85</v>
      </c>
      <c r="AV335" s="13" t="s">
        <v>83</v>
      </c>
      <c r="AW335" s="13" t="s">
        <v>33</v>
      </c>
      <c r="AX335" s="13" t="s">
        <v>76</v>
      </c>
      <c r="AY335" s="250" t="s">
        <v>172</v>
      </c>
    </row>
    <row r="336" s="14" customFormat="1">
      <c r="A336" s="14"/>
      <c r="B336" s="251"/>
      <c r="C336" s="252"/>
      <c r="D336" s="242" t="s">
        <v>180</v>
      </c>
      <c r="E336" s="253" t="s">
        <v>1</v>
      </c>
      <c r="F336" s="254" t="s">
        <v>85</v>
      </c>
      <c r="G336" s="252"/>
      <c r="H336" s="255">
        <v>2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180</v>
      </c>
      <c r="AU336" s="261" t="s">
        <v>85</v>
      </c>
      <c r="AV336" s="14" t="s">
        <v>85</v>
      </c>
      <c r="AW336" s="14" t="s">
        <v>33</v>
      </c>
      <c r="AX336" s="14" t="s">
        <v>76</v>
      </c>
      <c r="AY336" s="261" t="s">
        <v>172</v>
      </c>
    </row>
    <row r="337" s="15" customFormat="1">
      <c r="A337" s="15"/>
      <c r="B337" s="262"/>
      <c r="C337" s="263"/>
      <c r="D337" s="242" t="s">
        <v>180</v>
      </c>
      <c r="E337" s="264" t="s">
        <v>1</v>
      </c>
      <c r="F337" s="265" t="s">
        <v>185</v>
      </c>
      <c r="G337" s="263"/>
      <c r="H337" s="266">
        <v>2</v>
      </c>
      <c r="I337" s="267"/>
      <c r="J337" s="263"/>
      <c r="K337" s="263"/>
      <c r="L337" s="268"/>
      <c r="M337" s="269"/>
      <c r="N337" s="270"/>
      <c r="O337" s="270"/>
      <c r="P337" s="270"/>
      <c r="Q337" s="270"/>
      <c r="R337" s="270"/>
      <c r="S337" s="270"/>
      <c r="T337" s="27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2" t="s">
        <v>180</v>
      </c>
      <c r="AU337" s="272" t="s">
        <v>85</v>
      </c>
      <c r="AV337" s="15" t="s">
        <v>106</v>
      </c>
      <c r="AW337" s="15" t="s">
        <v>33</v>
      </c>
      <c r="AX337" s="15" t="s">
        <v>83</v>
      </c>
      <c r="AY337" s="272" t="s">
        <v>172</v>
      </c>
    </row>
    <row r="338" s="2" customFormat="1" ht="14.4" customHeight="1">
      <c r="A338" s="39"/>
      <c r="B338" s="40"/>
      <c r="C338" s="227" t="s">
        <v>886</v>
      </c>
      <c r="D338" s="227" t="s">
        <v>174</v>
      </c>
      <c r="E338" s="228" t="s">
        <v>2321</v>
      </c>
      <c r="F338" s="229" t="s">
        <v>2322</v>
      </c>
      <c r="G338" s="230" t="s">
        <v>2265</v>
      </c>
      <c r="H338" s="231">
        <v>2</v>
      </c>
      <c r="I338" s="232"/>
      <c r="J338" s="233">
        <f>ROUND(I338*H338,2)</f>
        <v>0</v>
      </c>
      <c r="K338" s="229" t="s">
        <v>178</v>
      </c>
      <c r="L338" s="45"/>
      <c r="M338" s="234" t="s">
        <v>1</v>
      </c>
      <c r="N338" s="235" t="s">
        <v>41</v>
      </c>
      <c r="O338" s="92"/>
      <c r="P338" s="236">
        <f>O338*H338</f>
        <v>0</v>
      </c>
      <c r="Q338" s="236">
        <v>0.01452</v>
      </c>
      <c r="R338" s="236">
        <f>Q338*H338</f>
        <v>0.02904</v>
      </c>
      <c r="S338" s="236">
        <v>0</v>
      </c>
      <c r="T338" s="23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8" t="s">
        <v>265</v>
      </c>
      <c r="AT338" s="238" t="s">
        <v>174</v>
      </c>
      <c r="AU338" s="238" t="s">
        <v>85</v>
      </c>
      <c r="AY338" s="18" t="s">
        <v>172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8" t="s">
        <v>83</v>
      </c>
      <c r="BK338" s="239">
        <f>ROUND(I338*H338,2)</f>
        <v>0</v>
      </c>
      <c r="BL338" s="18" t="s">
        <v>265</v>
      </c>
      <c r="BM338" s="238" t="s">
        <v>2323</v>
      </c>
    </row>
    <row r="339" s="14" customFormat="1">
      <c r="A339" s="14"/>
      <c r="B339" s="251"/>
      <c r="C339" s="252"/>
      <c r="D339" s="242" t="s">
        <v>180</v>
      </c>
      <c r="E339" s="253" t="s">
        <v>1</v>
      </c>
      <c r="F339" s="254" t="s">
        <v>2324</v>
      </c>
      <c r="G339" s="252"/>
      <c r="H339" s="255">
        <v>2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180</v>
      </c>
      <c r="AU339" s="261" t="s">
        <v>85</v>
      </c>
      <c r="AV339" s="14" t="s">
        <v>85</v>
      </c>
      <c r="AW339" s="14" t="s">
        <v>33</v>
      </c>
      <c r="AX339" s="14" t="s">
        <v>83</v>
      </c>
      <c r="AY339" s="261" t="s">
        <v>172</v>
      </c>
    </row>
    <row r="340" s="2" customFormat="1" ht="37.8" customHeight="1">
      <c r="A340" s="39"/>
      <c r="B340" s="40"/>
      <c r="C340" s="227" t="s">
        <v>890</v>
      </c>
      <c r="D340" s="227" t="s">
        <v>174</v>
      </c>
      <c r="E340" s="228" t="s">
        <v>2325</v>
      </c>
      <c r="F340" s="229" t="s">
        <v>2326</v>
      </c>
      <c r="G340" s="230" t="s">
        <v>2265</v>
      </c>
      <c r="H340" s="231">
        <v>2</v>
      </c>
      <c r="I340" s="232"/>
      <c r="J340" s="233">
        <f>ROUND(I340*H340,2)</f>
        <v>0</v>
      </c>
      <c r="K340" s="229" t="s">
        <v>178</v>
      </c>
      <c r="L340" s="45"/>
      <c r="M340" s="234" t="s">
        <v>1</v>
      </c>
      <c r="N340" s="235" t="s">
        <v>41</v>
      </c>
      <c r="O340" s="92"/>
      <c r="P340" s="236">
        <f>O340*H340</f>
        <v>0</v>
      </c>
      <c r="Q340" s="236">
        <v>0.059409999999999998</v>
      </c>
      <c r="R340" s="236">
        <f>Q340*H340</f>
        <v>0.11882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265</v>
      </c>
      <c r="AT340" s="238" t="s">
        <v>174</v>
      </c>
      <c r="AU340" s="238" t="s">
        <v>85</v>
      </c>
      <c r="AY340" s="18" t="s">
        <v>172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83</v>
      </c>
      <c r="BK340" s="239">
        <f>ROUND(I340*H340,2)</f>
        <v>0</v>
      </c>
      <c r="BL340" s="18" t="s">
        <v>265</v>
      </c>
      <c r="BM340" s="238" t="s">
        <v>2327</v>
      </c>
    </row>
    <row r="341" s="14" customFormat="1">
      <c r="A341" s="14"/>
      <c r="B341" s="251"/>
      <c r="C341" s="252"/>
      <c r="D341" s="242" t="s">
        <v>180</v>
      </c>
      <c r="E341" s="253" t="s">
        <v>1</v>
      </c>
      <c r="F341" s="254" t="s">
        <v>2324</v>
      </c>
      <c r="G341" s="252"/>
      <c r="H341" s="255">
        <v>2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180</v>
      </c>
      <c r="AU341" s="261" t="s">
        <v>85</v>
      </c>
      <c r="AV341" s="14" t="s">
        <v>85</v>
      </c>
      <c r="AW341" s="14" t="s">
        <v>33</v>
      </c>
      <c r="AX341" s="14" t="s">
        <v>83</v>
      </c>
      <c r="AY341" s="261" t="s">
        <v>172</v>
      </c>
    </row>
    <row r="342" s="2" customFormat="1" ht="24.15" customHeight="1">
      <c r="A342" s="39"/>
      <c r="B342" s="40"/>
      <c r="C342" s="227" t="s">
        <v>894</v>
      </c>
      <c r="D342" s="227" t="s">
        <v>174</v>
      </c>
      <c r="E342" s="228" t="s">
        <v>2328</v>
      </c>
      <c r="F342" s="229" t="s">
        <v>2329</v>
      </c>
      <c r="G342" s="230" t="s">
        <v>2265</v>
      </c>
      <c r="H342" s="231">
        <v>26</v>
      </c>
      <c r="I342" s="232"/>
      <c r="J342" s="233">
        <f>ROUND(I342*H342,2)</f>
        <v>0</v>
      </c>
      <c r="K342" s="229" t="s">
        <v>178</v>
      </c>
      <c r="L342" s="45"/>
      <c r="M342" s="234" t="s">
        <v>1</v>
      </c>
      <c r="N342" s="235" t="s">
        <v>41</v>
      </c>
      <c r="O342" s="92"/>
      <c r="P342" s="236">
        <f>O342*H342</f>
        <v>0</v>
      </c>
      <c r="Q342" s="236">
        <v>0.00024000000000000001</v>
      </c>
      <c r="R342" s="236">
        <f>Q342*H342</f>
        <v>0.0062399999999999999</v>
      </c>
      <c r="S342" s="236">
        <v>0</v>
      </c>
      <c r="T342" s="23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8" t="s">
        <v>265</v>
      </c>
      <c r="AT342" s="238" t="s">
        <v>174</v>
      </c>
      <c r="AU342" s="238" t="s">
        <v>85</v>
      </c>
      <c r="AY342" s="18" t="s">
        <v>172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8" t="s">
        <v>83</v>
      </c>
      <c r="BK342" s="239">
        <f>ROUND(I342*H342,2)</f>
        <v>0</v>
      </c>
      <c r="BL342" s="18" t="s">
        <v>265</v>
      </c>
      <c r="BM342" s="238" t="s">
        <v>2330</v>
      </c>
    </row>
    <row r="343" s="2" customFormat="1" ht="14.4" customHeight="1">
      <c r="A343" s="39"/>
      <c r="B343" s="40"/>
      <c r="C343" s="227" t="s">
        <v>898</v>
      </c>
      <c r="D343" s="227" t="s">
        <v>174</v>
      </c>
      <c r="E343" s="228" t="s">
        <v>2331</v>
      </c>
      <c r="F343" s="229" t="s">
        <v>2332</v>
      </c>
      <c r="G343" s="230" t="s">
        <v>301</v>
      </c>
      <c r="H343" s="231">
        <v>2</v>
      </c>
      <c r="I343" s="232"/>
      <c r="J343" s="233">
        <f>ROUND(I343*H343,2)</f>
        <v>0</v>
      </c>
      <c r="K343" s="229" t="s">
        <v>178</v>
      </c>
      <c r="L343" s="45"/>
      <c r="M343" s="234" t="s">
        <v>1</v>
      </c>
      <c r="N343" s="235" t="s">
        <v>41</v>
      </c>
      <c r="O343" s="92"/>
      <c r="P343" s="236">
        <f>O343*H343</f>
        <v>0</v>
      </c>
      <c r="Q343" s="236">
        <v>0.00109</v>
      </c>
      <c r="R343" s="236">
        <f>Q343*H343</f>
        <v>0.0021800000000000001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265</v>
      </c>
      <c r="AT343" s="238" t="s">
        <v>174</v>
      </c>
      <c r="AU343" s="238" t="s">
        <v>85</v>
      </c>
      <c r="AY343" s="18" t="s">
        <v>172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83</v>
      </c>
      <c r="BK343" s="239">
        <f>ROUND(I343*H343,2)</f>
        <v>0</v>
      </c>
      <c r="BL343" s="18" t="s">
        <v>265</v>
      </c>
      <c r="BM343" s="238" t="s">
        <v>2333</v>
      </c>
    </row>
    <row r="344" s="13" customFormat="1">
      <c r="A344" s="13"/>
      <c r="B344" s="240"/>
      <c r="C344" s="241"/>
      <c r="D344" s="242" t="s">
        <v>180</v>
      </c>
      <c r="E344" s="243" t="s">
        <v>1</v>
      </c>
      <c r="F344" s="244" t="s">
        <v>2334</v>
      </c>
      <c r="G344" s="241"/>
      <c r="H344" s="243" t="s">
        <v>1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0" t="s">
        <v>180</v>
      </c>
      <c r="AU344" s="250" t="s">
        <v>85</v>
      </c>
      <c r="AV344" s="13" t="s">
        <v>83</v>
      </c>
      <c r="AW344" s="13" t="s">
        <v>33</v>
      </c>
      <c r="AX344" s="13" t="s">
        <v>76</v>
      </c>
      <c r="AY344" s="250" t="s">
        <v>172</v>
      </c>
    </row>
    <row r="345" s="14" customFormat="1">
      <c r="A345" s="14"/>
      <c r="B345" s="251"/>
      <c r="C345" s="252"/>
      <c r="D345" s="242" t="s">
        <v>180</v>
      </c>
      <c r="E345" s="253" t="s">
        <v>1</v>
      </c>
      <c r="F345" s="254" t="s">
        <v>85</v>
      </c>
      <c r="G345" s="252"/>
      <c r="H345" s="255">
        <v>2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180</v>
      </c>
      <c r="AU345" s="261" t="s">
        <v>85</v>
      </c>
      <c r="AV345" s="14" t="s">
        <v>85</v>
      </c>
      <c r="AW345" s="14" t="s">
        <v>33</v>
      </c>
      <c r="AX345" s="14" t="s">
        <v>83</v>
      </c>
      <c r="AY345" s="261" t="s">
        <v>172</v>
      </c>
    </row>
    <row r="346" s="2" customFormat="1" ht="14.4" customHeight="1">
      <c r="A346" s="39"/>
      <c r="B346" s="40"/>
      <c r="C346" s="227" t="s">
        <v>902</v>
      </c>
      <c r="D346" s="227" t="s">
        <v>174</v>
      </c>
      <c r="E346" s="228" t="s">
        <v>2335</v>
      </c>
      <c r="F346" s="229" t="s">
        <v>2336</v>
      </c>
      <c r="G346" s="230" t="s">
        <v>2265</v>
      </c>
      <c r="H346" s="231">
        <v>4</v>
      </c>
      <c r="I346" s="232"/>
      <c r="J346" s="233">
        <f>ROUND(I346*H346,2)</f>
        <v>0</v>
      </c>
      <c r="K346" s="229" t="s">
        <v>178</v>
      </c>
      <c r="L346" s="45"/>
      <c r="M346" s="234" t="s">
        <v>1</v>
      </c>
      <c r="N346" s="235" t="s">
        <v>41</v>
      </c>
      <c r="O346" s="92"/>
      <c r="P346" s="236">
        <f>O346*H346</f>
        <v>0</v>
      </c>
      <c r="Q346" s="236">
        <v>0</v>
      </c>
      <c r="R346" s="236">
        <f>Q346*H346</f>
        <v>0</v>
      </c>
      <c r="S346" s="236">
        <v>0.00156</v>
      </c>
      <c r="T346" s="237">
        <f>S346*H346</f>
        <v>0.0062399999999999999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8" t="s">
        <v>265</v>
      </c>
      <c r="AT346" s="238" t="s">
        <v>174</v>
      </c>
      <c r="AU346" s="238" t="s">
        <v>85</v>
      </c>
      <c r="AY346" s="18" t="s">
        <v>172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8" t="s">
        <v>83</v>
      </c>
      <c r="BK346" s="239">
        <f>ROUND(I346*H346,2)</f>
        <v>0</v>
      </c>
      <c r="BL346" s="18" t="s">
        <v>265</v>
      </c>
      <c r="BM346" s="238" t="s">
        <v>2337</v>
      </c>
    </row>
    <row r="347" s="13" customFormat="1">
      <c r="A347" s="13"/>
      <c r="B347" s="240"/>
      <c r="C347" s="241"/>
      <c r="D347" s="242" t="s">
        <v>180</v>
      </c>
      <c r="E347" s="243" t="s">
        <v>1</v>
      </c>
      <c r="F347" s="244" t="s">
        <v>350</v>
      </c>
      <c r="G347" s="241"/>
      <c r="H347" s="243" t="s">
        <v>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180</v>
      </c>
      <c r="AU347" s="250" t="s">
        <v>85</v>
      </c>
      <c r="AV347" s="13" t="s">
        <v>83</v>
      </c>
      <c r="AW347" s="13" t="s">
        <v>33</v>
      </c>
      <c r="AX347" s="13" t="s">
        <v>76</v>
      </c>
      <c r="AY347" s="250" t="s">
        <v>172</v>
      </c>
    </row>
    <row r="348" s="14" customFormat="1">
      <c r="A348" s="14"/>
      <c r="B348" s="251"/>
      <c r="C348" s="252"/>
      <c r="D348" s="242" t="s">
        <v>180</v>
      </c>
      <c r="E348" s="253" t="s">
        <v>1</v>
      </c>
      <c r="F348" s="254" t="s">
        <v>101</v>
      </c>
      <c r="G348" s="252"/>
      <c r="H348" s="255">
        <v>3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180</v>
      </c>
      <c r="AU348" s="261" t="s">
        <v>85</v>
      </c>
      <c r="AV348" s="14" t="s">
        <v>85</v>
      </c>
      <c r="AW348" s="14" t="s">
        <v>33</v>
      </c>
      <c r="AX348" s="14" t="s">
        <v>76</v>
      </c>
      <c r="AY348" s="261" t="s">
        <v>172</v>
      </c>
    </row>
    <row r="349" s="13" customFormat="1">
      <c r="A349" s="13"/>
      <c r="B349" s="240"/>
      <c r="C349" s="241"/>
      <c r="D349" s="242" t="s">
        <v>180</v>
      </c>
      <c r="E349" s="243" t="s">
        <v>1</v>
      </c>
      <c r="F349" s="244" t="s">
        <v>604</v>
      </c>
      <c r="G349" s="241"/>
      <c r="H349" s="243" t="s">
        <v>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0" t="s">
        <v>180</v>
      </c>
      <c r="AU349" s="250" t="s">
        <v>85</v>
      </c>
      <c r="AV349" s="13" t="s">
        <v>83</v>
      </c>
      <c r="AW349" s="13" t="s">
        <v>33</v>
      </c>
      <c r="AX349" s="13" t="s">
        <v>76</v>
      </c>
      <c r="AY349" s="250" t="s">
        <v>172</v>
      </c>
    </row>
    <row r="350" s="14" customFormat="1">
      <c r="A350" s="14"/>
      <c r="B350" s="251"/>
      <c r="C350" s="252"/>
      <c r="D350" s="242" t="s">
        <v>180</v>
      </c>
      <c r="E350" s="253" t="s">
        <v>1</v>
      </c>
      <c r="F350" s="254" t="s">
        <v>83</v>
      </c>
      <c r="G350" s="252"/>
      <c r="H350" s="255">
        <v>1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180</v>
      </c>
      <c r="AU350" s="261" t="s">
        <v>85</v>
      </c>
      <c r="AV350" s="14" t="s">
        <v>85</v>
      </c>
      <c r="AW350" s="14" t="s">
        <v>33</v>
      </c>
      <c r="AX350" s="14" t="s">
        <v>76</v>
      </c>
      <c r="AY350" s="261" t="s">
        <v>172</v>
      </c>
    </row>
    <row r="351" s="15" customFormat="1">
      <c r="A351" s="15"/>
      <c r="B351" s="262"/>
      <c r="C351" s="263"/>
      <c r="D351" s="242" t="s">
        <v>180</v>
      </c>
      <c r="E351" s="264" t="s">
        <v>1</v>
      </c>
      <c r="F351" s="265" t="s">
        <v>185</v>
      </c>
      <c r="G351" s="263"/>
      <c r="H351" s="266">
        <v>4</v>
      </c>
      <c r="I351" s="267"/>
      <c r="J351" s="263"/>
      <c r="K351" s="263"/>
      <c r="L351" s="268"/>
      <c r="M351" s="269"/>
      <c r="N351" s="270"/>
      <c r="O351" s="270"/>
      <c r="P351" s="270"/>
      <c r="Q351" s="270"/>
      <c r="R351" s="270"/>
      <c r="S351" s="270"/>
      <c r="T351" s="27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2" t="s">
        <v>180</v>
      </c>
      <c r="AU351" s="272" t="s">
        <v>85</v>
      </c>
      <c r="AV351" s="15" t="s">
        <v>106</v>
      </c>
      <c r="AW351" s="15" t="s">
        <v>33</v>
      </c>
      <c r="AX351" s="15" t="s">
        <v>83</v>
      </c>
      <c r="AY351" s="272" t="s">
        <v>172</v>
      </c>
    </row>
    <row r="352" s="2" customFormat="1" ht="14.4" customHeight="1">
      <c r="A352" s="39"/>
      <c r="B352" s="40"/>
      <c r="C352" s="227" t="s">
        <v>907</v>
      </c>
      <c r="D352" s="227" t="s">
        <v>174</v>
      </c>
      <c r="E352" s="228" t="s">
        <v>2338</v>
      </c>
      <c r="F352" s="229" t="s">
        <v>2339</v>
      </c>
      <c r="G352" s="230" t="s">
        <v>2265</v>
      </c>
      <c r="H352" s="231">
        <v>5</v>
      </c>
      <c r="I352" s="232"/>
      <c r="J352" s="233">
        <f>ROUND(I352*H352,2)</f>
        <v>0</v>
      </c>
      <c r="K352" s="229" t="s">
        <v>178</v>
      </c>
      <c r="L352" s="45"/>
      <c r="M352" s="234" t="s">
        <v>1</v>
      </c>
      <c r="N352" s="235" t="s">
        <v>41</v>
      </c>
      <c r="O352" s="92"/>
      <c r="P352" s="236">
        <f>O352*H352</f>
        <v>0</v>
      </c>
      <c r="Q352" s="236">
        <v>0.0018</v>
      </c>
      <c r="R352" s="236">
        <f>Q352*H352</f>
        <v>0.0089999999999999993</v>
      </c>
      <c r="S352" s="236">
        <v>0</v>
      </c>
      <c r="T352" s="23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8" t="s">
        <v>265</v>
      </c>
      <c r="AT352" s="238" t="s">
        <v>174</v>
      </c>
      <c r="AU352" s="238" t="s">
        <v>85</v>
      </c>
      <c r="AY352" s="18" t="s">
        <v>172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8" t="s">
        <v>83</v>
      </c>
      <c r="BK352" s="239">
        <f>ROUND(I352*H352,2)</f>
        <v>0</v>
      </c>
      <c r="BL352" s="18" t="s">
        <v>265</v>
      </c>
      <c r="BM352" s="238" t="s">
        <v>2340</v>
      </c>
    </row>
    <row r="353" s="14" customFormat="1">
      <c r="A353" s="14"/>
      <c r="B353" s="251"/>
      <c r="C353" s="252"/>
      <c r="D353" s="242" t="s">
        <v>180</v>
      </c>
      <c r="E353" s="253" t="s">
        <v>1</v>
      </c>
      <c r="F353" s="254" t="s">
        <v>2315</v>
      </c>
      <c r="G353" s="252"/>
      <c r="H353" s="255">
        <v>2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180</v>
      </c>
      <c r="AU353" s="261" t="s">
        <v>85</v>
      </c>
      <c r="AV353" s="14" t="s">
        <v>85</v>
      </c>
      <c r="AW353" s="14" t="s">
        <v>33</v>
      </c>
      <c r="AX353" s="14" t="s">
        <v>76</v>
      </c>
      <c r="AY353" s="261" t="s">
        <v>172</v>
      </c>
    </row>
    <row r="354" s="14" customFormat="1">
      <c r="A354" s="14"/>
      <c r="B354" s="251"/>
      <c r="C354" s="252"/>
      <c r="D354" s="242" t="s">
        <v>180</v>
      </c>
      <c r="E354" s="253" t="s">
        <v>1</v>
      </c>
      <c r="F354" s="254" t="s">
        <v>2316</v>
      </c>
      <c r="G354" s="252"/>
      <c r="H354" s="255">
        <v>1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180</v>
      </c>
      <c r="AU354" s="261" t="s">
        <v>85</v>
      </c>
      <c r="AV354" s="14" t="s">
        <v>85</v>
      </c>
      <c r="AW354" s="14" t="s">
        <v>33</v>
      </c>
      <c r="AX354" s="14" t="s">
        <v>76</v>
      </c>
      <c r="AY354" s="261" t="s">
        <v>172</v>
      </c>
    </row>
    <row r="355" s="14" customFormat="1">
      <c r="A355" s="14"/>
      <c r="B355" s="251"/>
      <c r="C355" s="252"/>
      <c r="D355" s="242" t="s">
        <v>180</v>
      </c>
      <c r="E355" s="253" t="s">
        <v>1</v>
      </c>
      <c r="F355" s="254" t="s">
        <v>2317</v>
      </c>
      <c r="G355" s="252"/>
      <c r="H355" s="255">
        <v>2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1" t="s">
        <v>180</v>
      </c>
      <c r="AU355" s="261" t="s">
        <v>85</v>
      </c>
      <c r="AV355" s="14" t="s">
        <v>85</v>
      </c>
      <c r="AW355" s="14" t="s">
        <v>33</v>
      </c>
      <c r="AX355" s="14" t="s">
        <v>76</v>
      </c>
      <c r="AY355" s="261" t="s">
        <v>172</v>
      </c>
    </row>
    <row r="356" s="15" customFormat="1">
      <c r="A356" s="15"/>
      <c r="B356" s="262"/>
      <c r="C356" s="263"/>
      <c r="D356" s="242" t="s">
        <v>180</v>
      </c>
      <c r="E356" s="264" t="s">
        <v>1</v>
      </c>
      <c r="F356" s="265" t="s">
        <v>185</v>
      </c>
      <c r="G356" s="263"/>
      <c r="H356" s="266">
        <v>5</v>
      </c>
      <c r="I356" s="267"/>
      <c r="J356" s="263"/>
      <c r="K356" s="263"/>
      <c r="L356" s="268"/>
      <c r="M356" s="269"/>
      <c r="N356" s="270"/>
      <c r="O356" s="270"/>
      <c r="P356" s="270"/>
      <c r="Q356" s="270"/>
      <c r="R356" s="270"/>
      <c r="S356" s="270"/>
      <c r="T356" s="271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2" t="s">
        <v>180</v>
      </c>
      <c r="AU356" s="272" t="s">
        <v>85</v>
      </c>
      <c r="AV356" s="15" t="s">
        <v>106</v>
      </c>
      <c r="AW356" s="15" t="s">
        <v>33</v>
      </c>
      <c r="AX356" s="15" t="s">
        <v>83</v>
      </c>
      <c r="AY356" s="272" t="s">
        <v>172</v>
      </c>
    </row>
    <row r="357" s="2" customFormat="1" ht="24.15" customHeight="1">
      <c r="A357" s="39"/>
      <c r="B357" s="40"/>
      <c r="C357" s="227" t="s">
        <v>911</v>
      </c>
      <c r="D357" s="227" t="s">
        <v>174</v>
      </c>
      <c r="E357" s="228" t="s">
        <v>2341</v>
      </c>
      <c r="F357" s="229" t="s">
        <v>2342</v>
      </c>
      <c r="G357" s="230" t="s">
        <v>301</v>
      </c>
      <c r="H357" s="231">
        <v>2</v>
      </c>
      <c r="I357" s="232"/>
      <c r="J357" s="233">
        <f>ROUND(I357*H357,2)</f>
        <v>0</v>
      </c>
      <c r="K357" s="229" t="s">
        <v>178</v>
      </c>
      <c r="L357" s="45"/>
      <c r="M357" s="234" t="s">
        <v>1</v>
      </c>
      <c r="N357" s="235" t="s">
        <v>41</v>
      </c>
      <c r="O357" s="92"/>
      <c r="P357" s="236">
        <f>O357*H357</f>
        <v>0</v>
      </c>
      <c r="Q357" s="236">
        <v>0.00012999999999999999</v>
      </c>
      <c r="R357" s="236">
        <f>Q357*H357</f>
        <v>0.00025999999999999998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265</v>
      </c>
      <c r="AT357" s="238" t="s">
        <v>174</v>
      </c>
      <c r="AU357" s="238" t="s">
        <v>85</v>
      </c>
      <c r="AY357" s="18" t="s">
        <v>172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83</v>
      </c>
      <c r="BK357" s="239">
        <f>ROUND(I357*H357,2)</f>
        <v>0</v>
      </c>
      <c r="BL357" s="18" t="s">
        <v>265</v>
      </c>
      <c r="BM357" s="238" t="s">
        <v>2343</v>
      </c>
    </row>
    <row r="358" s="2" customFormat="1" ht="14.4" customHeight="1">
      <c r="A358" s="39"/>
      <c r="B358" s="40"/>
      <c r="C358" s="284" t="s">
        <v>919</v>
      </c>
      <c r="D358" s="284" t="s">
        <v>259</v>
      </c>
      <c r="E358" s="285" t="s">
        <v>2344</v>
      </c>
      <c r="F358" s="286" t="s">
        <v>2345</v>
      </c>
      <c r="G358" s="287" t="s">
        <v>301</v>
      </c>
      <c r="H358" s="288">
        <v>2</v>
      </c>
      <c r="I358" s="289"/>
      <c r="J358" s="290">
        <f>ROUND(I358*H358,2)</f>
        <v>0</v>
      </c>
      <c r="K358" s="286" t="s">
        <v>178</v>
      </c>
      <c r="L358" s="291"/>
      <c r="M358" s="292" t="s">
        <v>1</v>
      </c>
      <c r="N358" s="293" t="s">
        <v>41</v>
      </c>
      <c r="O358" s="92"/>
      <c r="P358" s="236">
        <f>O358*H358</f>
        <v>0</v>
      </c>
      <c r="Q358" s="236">
        <v>0.0018</v>
      </c>
      <c r="R358" s="236">
        <f>Q358*H358</f>
        <v>0.0035999999999999999</v>
      </c>
      <c r="S358" s="236">
        <v>0</v>
      </c>
      <c r="T358" s="23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8" t="s">
        <v>358</v>
      </c>
      <c r="AT358" s="238" t="s">
        <v>259</v>
      </c>
      <c r="AU358" s="238" t="s">
        <v>85</v>
      </c>
      <c r="AY358" s="18" t="s">
        <v>172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8" t="s">
        <v>83</v>
      </c>
      <c r="BK358" s="239">
        <f>ROUND(I358*H358,2)</f>
        <v>0</v>
      </c>
      <c r="BL358" s="18" t="s">
        <v>265</v>
      </c>
      <c r="BM358" s="238" t="s">
        <v>2346</v>
      </c>
    </row>
    <row r="359" s="2" customFormat="1" ht="14.4" customHeight="1">
      <c r="A359" s="39"/>
      <c r="B359" s="40"/>
      <c r="C359" s="284" t="s">
        <v>926</v>
      </c>
      <c r="D359" s="284" t="s">
        <v>259</v>
      </c>
      <c r="E359" s="285" t="s">
        <v>2347</v>
      </c>
      <c r="F359" s="286" t="s">
        <v>2348</v>
      </c>
      <c r="G359" s="287" t="s">
        <v>594</v>
      </c>
      <c r="H359" s="288">
        <v>2</v>
      </c>
      <c r="I359" s="289"/>
      <c r="J359" s="290">
        <f>ROUND(I359*H359,2)</f>
        <v>0</v>
      </c>
      <c r="K359" s="286" t="s">
        <v>178</v>
      </c>
      <c r="L359" s="291"/>
      <c r="M359" s="292" t="s">
        <v>1</v>
      </c>
      <c r="N359" s="293" t="s">
        <v>41</v>
      </c>
      <c r="O359" s="92"/>
      <c r="P359" s="236">
        <f>O359*H359</f>
        <v>0</v>
      </c>
      <c r="Q359" s="236">
        <v>0.00097999999999999997</v>
      </c>
      <c r="R359" s="236">
        <f>Q359*H359</f>
        <v>0.0019599999999999999</v>
      </c>
      <c r="S359" s="236">
        <v>0</v>
      </c>
      <c r="T359" s="23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8" t="s">
        <v>358</v>
      </c>
      <c r="AT359" s="238" t="s">
        <v>259</v>
      </c>
      <c r="AU359" s="238" t="s">
        <v>85</v>
      </c>
      <c r="AY359" s="18" t="s">
        <v>172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8" t="s">
        <v>83</v>
      </c>
      <c r="BK359" s="239">
        <f>ROUND(I359*H359,2)</f>
        <v>0</v>
      </c>
      <c r="BL359" s="18" t="s">
        <v>265</v>
      </c>
      <c r="BM359" s="238" t="s">
        <v>2349</v>
      </c>
    </row>
    <row r="360" s="2" customFormat="1" ht="24.15" customHeight="1">
      <c r="A360" s="39"/>
      <c r="B360" s="40"/>
      <c r="C360" s="227" t="s">
        <v>931</v>
      </c>
      <c r="D360" s="227" t="s">
        <v>174</v>
      </c>
      <c r="E360" s="228" t="s">
        <v>2350</v>
      </c>
      <c r="F360" s="229" t="s">
        <v>2351</v>
      </c>
      <c r="G360" s="230" t="s">
        <v>229</v>
      </c>
      <c r="H360" s="231">
        <v>0.40999999999999998</v>
      </c>
      <c r="I360" s="232"/>
      <c r="J360" s="233">
        <f>ROUND(I360*H360,2)</f>
        <v>0</v>
      </c>
      <c r="K360" s="229" t="s">
        <v>178</v>
      </c>
      <c r="L360" s="45"/>
      <c r="M360" s="234" t="s">
        <v>1</v>
      </c>
      <c r="N360" s="235" t="s">
        <v>41</v>
      </c>
      <c r="O360" s="92"/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8" t="s">
        <v>265</v>
      </c>
      <c r="AT360" s="238" t="s">
        <v>174</v>
      </c>
      <c r="AU360" s="238" t="s">
        <v>85</v>
      </c>
      <c r="AY360" s="18" t="s">
        <v>172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8" t="s">
        <v>83</v>
      </c>
      <c r="BK360" s="239">
        <f>ROUND(I360*H360,2)</f>
        <v>0</v>
      </c>
      <c r="BL360" s="18" t="s">
        <v>265</v>
      </c>
      <c r="BM360" s="238" t="s">
        <v>2352</v>
      </c>
    </row>
    <row r="361" s="2" customFormat="1" ht="24.15" customHeight="1">
      <c r="A361" s="39"/>
      <c r="B361" s="40"/>
      <c r="C361" s="227" t="s">
        <v>936</v>
      </c>
      <c r="D361" s="227" t="s">
        <v>174</v>
      </c>
      <c r="E361" s="228" t="s">
        <v>2353</v>
      </c>
      <c r="F361" s="229" t="s">
        <v>2354</v>
      </c>
      <c r="G361" s="230" t="s">
        <v>229</v>
      </c>
      <c r="H361" s="231">
        <v>0.40999999999999998</v>
      </c>
      <c r="I361" s="232"/>
      <c r="J361" s="233">
        <f>ROUND(I361*H361,2)</f>
        <v>0</v>
      </c>
      <c r="K361" s="229" t="s">
        <v>178</v>
      </c>
      <c r="L361" s="45"/>
      <c r="M361" s="234" t="s">
        <v>1</v>
      </c>
      <c r="N361" s="235" t="s">
        <v>41</v>
      </c>
      <c r="O361" s="92"/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8" t="s">
        <v>265</v>
      </c>
      <c r="AT361" s="238" t="s">
        <v>174</v>
      </c>
      <c r="AU361" s="238" t="s">
        <v>85</v>
      </c>
      <c r="AY361" s="18" t="s">
        <v>172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8" t="s">
        <v>83</v>
      </c>
      <c r="BK361" s="239">
        <f>ROUND(I361*H361,2)</f>
        <v>0</v>
      </c>
      <c r="BL361" s="18" t="s">
        <v>265</v>
      </c>
      <c r="BM361" s="238" t="s">
        <v>2355</v>
      </c>
    </row>
    <row r="362" s="12" customFormat="1" ht="22.8" customHeight="1">
      <c r="A362" s="12"/>
      <c r="B362" s="211"/>
      <c r="C362" s="212"/>
      <c r="D362" s="213" t="s">
        <v>75</v>
      </c>
      <c r="E362" s="225" t="s">
        <v>2356</v>
      </c>
      <c r="F362" s="225" t="s">
        <v>2357</v>
      </c>
      <c r="G362" s="212"/>
      <c r="H362" s="212"/>
      <c r="I362" s="215"/>
      <c r="J362" s="226">
        <f>BK362</f>
        <v>0</v>
      </c>
      <c r="K362" s="212"/>
      <c r="L362" s="217"/>
      <c r="M362" s="218"/>
      <c r="N362" s="219"/>
      <c r="O362" s="219"/>
      <c r="P362" s="220">
        <f>SUM(P363:P370)</f>
        <v>0</v>
      </c>
      <c r="Q362" s="219"/>
      <c r="R362" s="220">
        <f>SUM(R363:R370)</f>
        <v>0.048500000000000001</v>
      </c>
      <c r="S362" s="219"/>
      <c r="T362" s="221">
        <f>SUM(T363:T370)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2" t="s">
        <v>85</v>
      </c>
      <c r="AT362" s="223" t="s">
        <v>75</v>
      </c>
      <c r="AU362" s="223" t="s">
        <v>83</v>
      </c>
      <c r="AY362" s="222" t="s">
        <v>172</v>
      </c>
      <c r="BK362" s="224">
        <f>SUM(BK363:BK370)</f>
        <v>0</v>
      </c>
    </row>
    <row r="363" s="2" customFormat="1" ht="24.15" customHeight="1">
      <c r="A363" s="39"/>
      <c r="B363" s="40"/>
      <c r="C363" s="227" t="s">
        <v>941</v>
      </c>
      <c r="D363" s="227" t="s">
        <v>174</v>
      </c>
      <c r="E363" s="228" t="s">
        <v>2358</v>
      </c>
      <c r="F363" s="229" t="s">
        <v>2359</v>
      </c>
      <c r="G363" s="230" t="s">
        <v>2265</v>
      </c>
      <c r="H363" s="231">
        <v>5</v>
      </c>
      <c r="I363" s="232"/>
      <c r="J363" s="233">
        <f>ROUND(I363*H363,2)</f>
        <v>0</v>
      </c>
      <c r="K363" s="229" t="s">
        <v>178</v>
      </c>
      <c r="L363" s="45"/>
      <c r="M363" s="234" t="s">
        <v>1</v>
      </c>
      <c r="N363" s="235" t="s">
        <v>41</v>
      </c>
      <c r="O363" s="92"/>
      <c r="P363" s="236">
        <f>O363*H363</f>
        <v>0</v>
      </c>
      <c r="Q363" s="236">
        <v>0.0091999999999999998</v>
      </c>
      <c r="R363" s="236">
        <f>Q363*H363</f>
        <v>0.045999999999999999</v>
      </c>
      <c r="S363" s="236">
        <v>0</v>
      </c>
      <c r="T363" s="23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265</v>
      </c>
      <c r="AT363" s="238" t="s">
        <v>174</v>
      </c>
      <c r="AU363" s="238" t="s">
        <v>85</v>
      </c>
      <c r="AY363" s="18" t="s">
        <v>172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83</v>
      </c>
      <c r="BK363" s="239">
        <f>ROUND(I363*H363,2)</f>
        <v>0</v>
      </c>
      <c r="BL363" s="18" t="s">
        <v>265</v>
      </c>
      <c r="BM363" s="238" t="s">
        <v>2360</v>
      </c>
    </row>
    <row r="364" s="14" customFormat="1">
      <c r="A364" s="14"/>
      <c r="B364" s="251"/>
      <c r="C364" s="252"/>
      <c r="D364" s="242" t="s">
        <v>180</v>
      </c>
      <c r="E364" s="253" t="s">
        <v>1</v>
      </c>
      <c r="F364" s="254" t="s">
        <v>2300</v>
      </c>
      <c r="G364" s="252"/>
      <c r="H364" s="255">
        <v>2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1" t="s">
        <v>180</v>
      </c>
      <c r="AU364" s="261" t="s">
        <v>85</v>
      </c>
      <c r="AV364" s="14" t="s">
        <v>85</v>
      </c>
      <c r="AW364" s="14" t="s">
        <v>33</v>
      </c>
      <c r="AX364" s="14" t="s">
        <v>76</v>
      </c>
      <c r="AY364" s="261" t="s">
        <v>172</v>
      </c>
    </row>
    <row r="365" s="14" customFormat="1">
      <c r="A365" s="14"/>
      <c r="B365" s="251"/>
      <c r="C365" s="252"/>
      <c r="D365" s="242" t="s">
        <v>180</v>
      </c>
      <c r="E365" s="253" t="s">
        <v>1</v>
      </c>
      <c r="F365" s="254" t="s">
        <v>2301</v>
      </c>
      <c r="G365" s="252"/>
      <c r="H365" s="255">
        <v>1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180</v>
      </c>
      <c r="AU365" s="261" t="s">
        <v>85</v>
      </c>
      <c r="AV365" s="14" t="s">
        <v>85</v>
      </c>
      <c r="AW365" s="14" t="s">
        <v>33</v>
      </c>
      <c r="AX365" s="14" t="s">
        <v>76</v>
      </c>
      <c r="AY365" s="261" t="s">
        <v>172</v>
      </c>
    </row>
    <row r="366" s="14" customFormat="1">
      <c r="A366" s="14"/>
      <c r="B366" s="251"/>
      <c r="C366" s="252"/>
      <c r="D366" s="242" t="s">
        <v>180</v>
      </c>
      <c r="E366" s="253" t="s">
        <v>1</v>
      </c>
      <c r="F366" s="254" t="s">
        <v>2302</v>
      </c>
      <c r="G366" s="252"/>
      <c r="H366" s="255">
        <v>2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180</v>
      </c>
      <c r="AU366" s="261" t="s">
        <v>85</v>
      </c>
      <c r="AV366" s="14" t="s">
        <v>85</v>
      </c>
      <c r="AW366" s="14" t="s">
        <v>33</v>
      </c>
      <c r="AX366" s="14" t="s">
        <v>76</v>
      </c>
      <c r="AY366" s="261" t="s">
        <v>172</v>
      </c>
    </row>
    <row r="367" s="15" customFormat="1">
      <c r="A367" s="15"/>
      <c r="B367" s="262"/>
      <c r="C367" s="263"/>
      <c r="D367" s="242" t="s">
        <v>180</v>
      </c>
      <c r="E367" s="264" t="s">
        <v>1</v>
      </c>
      <c r="F367" s="265" t="s">
        <v>185</v>
      </c>
      <c r="G367" s="263"/>
      <c r="H367" s="266">
        <v>5</v>
      </c>
      <c r="I367" s="267"/>
      <c r="J367" s="263"/>
      <c r="K367" s="263"/>
      <c r="L367" s="268"/>
      <c r="M367" s="269"/>
      <c r="N367" s="270"/>
      <c r="O367" s="270"/>
      <c r="P367" s="270"/>
      <c r="Q367" s="270"/>
      <c r="R367" s="270"/>
      <c r="S367" s="270"/>
      <c r="T367" s="27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2" t="s">
        <v>180</v>
      </c>
      <c r="AU367" s="272" t="s">
        <v>85</v>
      </c>
      <c r="AV367" s="15" t="s">
        <v>106</v>
      </c>
      <c r="AW367" s="15" t="s">
        <v>33</v>
      </c>
      <c r="AX367" s="15" t="s">
        <v>83</v>
      </c>
      <c r="AY367" s="272" t="s">
        <v>172</v>
      </c>
    </row>
    <row r="368" s="2" customFormat="1" ht="14.4" customHeight="1">
      <c r="A368" s="39"/>
      <c r="B368" s="40"/>
      <c r="C368" s="227" t="s">
        <v>945</v>
      </c>
      <c r="D368" s="227" t="s">
        <v>174</v>
      </c>
      <c r="E368" s="228" t="s">
        <v>2361</v>
      </c>
      <c r="F368" s="229" t="s">
        <v>2362</v>
      </c>
      <c r="G368" s="230" t="s">
        <v>2265</v>
      </c>
      <c r="H368" s="231">
        <v>5</v>
      </c>
      <c r="I368" s="232"/>
      <c r="J368" s="233">
        <f>ROUND(I368*H368,2)</f>
        <v>0</v>
      </c>
      <c r="K368" s="229" t="s">
        <v>178</v>
      </c>
      <c r="L368" s="45"/>
      <c r="M368" s="234" t="s">
        <v>1</v>
      </c>
      <c r="N368" s="235" t="s">
        <v>41</v>
      </c>
      <c r="O368" s="92"/>
      <c r="P368" s="236">
        <f>O368*H368</f>
        <v>0</v>
      </c>
      <c r="Q368" s="236">
        <v>0.00050000000000000001</v>
      </c>
      <c r="R368" s="236">
        <f>Q368*H368</f>
        <v>0.0025000000000000001</v>
      </c>
      <c r="S368" s="236">
        <v>0</v>
      </c>
      <c r="T368" s="23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8" t="s">
        <v>265</v>
      </c>
      <c r="AT368" s="238" t="s">
        <v>174</v>
      </c>
      <c r="AU368" s="238" t="s">
        <v>85</v>
      </c>
      <c r="AY368" s="18" t="s">
        <v>172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8" t="s">
        <v>83</v>
      </c>
      <c r="BK368" s="239">
        <f>ROUND(I368*H368,2)</f>
        <v>0</v>
      </c>
      <c r="BL368" s="18" t="s">
        <v>265</v>
      </c>
      <c r="BM368" s="238" t="s">
        <v>2363</v>
      </c>
    </row>
    <row r="369" s="2" customFormat="1" ht="24.15" customHeight="1">
      <c r="A369" s="39"/>
      <c r="B369" s="40"/>
      <c r="C369" s="227" t="s">
        <v>951</v>
      </c>
      <c r="D369" s="227" t="s">
        <v>174</v>
      </c>
      <c r="E369" s="228" t="s">
        <v>2364</v>
      </c>
      <c r="F369" s="229" t="s">
        <v>2365</v>
      </c>
      <c r="G369" s="230" t="s">
        <v>229</v>
      </c>
      <c r="H369" s="231">
        <v>0.049000000000000002</v>
      </c>
      <c r="I369" s="232"/>
      <c r="J369" s="233">
        <f>ROUND(I369*H369,2)</f>
        <v>0</v>
      </c>
      <c r="K369" s="229" t="s">
        <v>178</v>
      </c>
      <c r="L369" s="45"/>
      <c r="M369" s="234" t="s">
        <v>1</v>
      </c>
      <c r="N369" s="235" t="s">
        <v>41</v>
      </c>
      <c r="O369" s="92"/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8" t="s">
        <v>265</v>
      </c>
      <c r="AT369" s="238" t="s">
        <v>174</v>
      </c>
      <c r="AU369" s="238" t="s">
        <v>85</v>
      </c>
      <c r="AY369" s="18" t="s">
        <v>172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8" t="s">
        <v>83</v>
      </c>
      <c r="BK369" s="239">
        <f>ROUND(I369*H369,2)</f>
        <v>0</v>
      </c>
      <c r="BL369" s="18" t="s">
        <v>265</v>
      </c>
      <c r="BM369" s="238" t="s">
        <v>2366</v>
      </c>
    </row>
    <row r="370" s="2" customFormat="1" ht="24.15" customHeight="1">
      <c r="A370" s="39"/>
      <c r="B370" s="40"/>
      <c r="C370" s="227" t="s">
        <v>954</v>
      </c>
      <c r="D370" s="227" t="s">
        <v>174</v>
      </c>
      <c r="E370" s="228" t="s">
        <v>2367</v>
      </c>
      <c r="F370" s="229" t="s">
        <v>2368</v>
      </c>
      <c r="G370" s="230" t="s">
        <v>229</v>
      </c>
      <c r="H370" s="231">
        <v>0.049000000000000002</v>
      </c>
      <c r="I370" s="232"/>
      <c r="J370" s="233">
        <f>ROUND(I370*H370,2)</f>
        <v>0</v>
      </c>
      <c r="K370" s="229" t="s">
        <v>178</v>
      </c>
      <c r="L370" s="45"/>
      <c r="M370" s="234" t="s">
        <v>1</v>
      </c>
      <c r="N370" s="235" t="s">
        <v>41</v>
      </c>
      <c r="O370" s="92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8" t="s">
        <v>265</v>
      </c>
      <c r="AT370" s="238" t="s">
        <v>174</v>
      </c>
      <c r="AU370" s="238" t="s">
        <v>85</v>
      </c>
      <c r="AY370" s="18" t="s">
        <v>172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8" t="s">
        <v>83</v>
      </c>
      <c r="BK370" s="239">
        <f>ROUND(I370*H370,2)</f>
        <v>0</v>
      </c>
      <c r="BL370" s="18" t="s">
        <v>265</v>
      </c>
      <c r="BM370" s="238" t="s">
        <v>2369</v>
      </c>
    </row>
    <row r="371" s="12" customFormat="1" ht="25.92" customHeight="1">
      <c r="A371" s="12"/>
      <c r="B371" s="211"/>
      <c r="C371" s="212"/>
      <c r="D371" s="213" t="s">
        <v>75</v>
      </c>
      <c r="E371" s="214" t="s">
        <v>1765</v>
      </c>
      <c r="F371" s="214" t="s">
        <v>1766</v>
      </c>
      <c r="G371" s="212"/>
      <c r="H371" s="212"/>
      <c r="I371" s="215"/>
      <c r="J371" s="216">
        <f>BK371</f>
        <v>0</v>
      </c>
      <c r="K371" s="212"/>
      <c r="L371" s="217"/>
      <c r="M371" s="218"/>
      <c r="N371" s="219"/>
      <c r="O371" s="219"/>
      <c r="P371" s="220">
        <f>SUM(P372:P384)</f>
        <v>0</v>
      </c>
      <c r="Q371" s="219"/>
      <c r="R371" s="220">
        <f>SUM(R372:R384)</f>
        <v>0</v>
      </c>
      <c r="S371" s="219"/>
      <c r="T371" s="221">
        <f>SUM(T372:T384)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22" t="s">
        <v>106</v>
      </c>
      <c r="AT371" s="223" t="s">
        <v>75</v>
      </c>
      <c r="AU371" s="223" t="s">
        <v>76</v>
      </c>
      <c r="AY371" s="222" t="s">
        <v>172</v>
      </c>
      <c r="BK371" s="224">
        <f>SUM(BK372:BK384)</f>
        <v>0</v>
      </c>
    </row>
    <row r="372" s="2" customFormat="1" ht="14.4" customHeight="1">
      <c r="A372" s="39"/>
      <c r="B372" s="40"/>
      <c r="C372" s="227" t="s">
        <v>958</v>
      </c>
      <c r="D372" s="227" t="s">
        <v>174</v>
      </c>
      <c r="E372" s="228" t="s">
        <v>1948</v>
      </c>
      <c r="F372" s="229" t="s">
        <v>1949</v>
      </c>
      <c r="G372" s="230" t="s">
        <v>884</v>
      </c>
      <c r="H372" s="231">
        <v>32</v>
      </c>
      <c r="I372" s="232"/>
      <c r="J372" s="233">
        <f>ROUND(I372*H372,2)</f>
        <v>0</v>
      </c>
      <c r="K372" s="229" t="s">
        <v>178</v>
      </c>
      <c r="L372" s="45"/>
      <c r="M372" s="234" t="s">
        <v>1</v>
      </c>
      <c r="N372" s="235" t="s">
        <v>41</v>
      </c>
      <c r="O372" s="92"/>
      <c r="P372" s="236">
        <f>O372*H372</f>
        <v>0</v>
      </c>
      <c r="Q372" s="236">
        <v>0</v>
      </c>
      <c r="R372" s="236">
        <f>Q372*H372</f>
        <v>0</v>
      </c>
      <c r="S372" s="236">
        <v>0</v>
      </c>
      <c r="T372" s="23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8" t="s">
        <v>1769</v>
      </c>
      <c r="AT372" s="238" t="s">
        <v>174</v>
      </c>
      <c r="AU372" s="238" t="s">
        <v>83</v>
      </c>
      <c r="AY372" s="18" t="s">
        <v>172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8" t="s">
        <v>83</v>
      </c>
      <c r="BK372" s="239">
        <f>ROUND(I372*H372,2)</f>
        <v>0</v>
      </c>
      <c r="BL372" s="18" t="s">
        <v>1769</v>
      </c>
      <c r="BM372" s="238" t="s">
        <v>2370</v>
      </c>
    </row>
    <row r="373" s="13" customFormat="1">
      <c r="A373" s="13"/>
      <c r="B373" s="240"/>
      <c r="C373" s="241"/>
      <c r="D373" s="242" t="s">
        <v>180</v>
      </c>
      <c r="E373" s="243" t="s">
        <v>1</v>
      </c>
      <c r="F373" s="244" t="s">
        <v>2371</v>
      </c>
      <c r="G373" s="241"/>
      <c r="H373" s="243" t="s">
        <v>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180</v>
      </c>
      <c r="AU373" s="250" t="s">
        <v>83</v>
      </c>
      <c r="AV373" s="13" t="s">
        <v>83</v>
      </c>
      <c r="AW373" s="13" t="s">
        <v>33</v>
      </c>
      <c r="AX373" s="13" t="s">
        <v>76</v>
      </c>
      <c r="AY373" s="250" t="s">
        <v>172</v>
      </c>
    </row>
    <row r="374" s="14" customFormat="1">
      <c r="A374" s="14"/>
      <c r="B374" s="251"/>
      <c r="C374" s="252"/>
      <c r="D374" s="242" t="s">
        <v>180</v>
      </c>
      <c r="E374" s="253" t="s">
        <v>1</v>
      </c>
      <c r="F374" s="254" t="s">
        <v>2372</v>
      </c>
      <c r="G374" s="252"/>
      <c r="H374" s="255">
        <v>32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1" t="s">
        <v>180</v>
      </c>
      <c r="AU374" s="261" t="s">
        <v>83</v>
      </c>
      <c r="AV374" s="14" t="s">
        <v>85</v>
      </c>
      <c r="AW374" s="14" t="s">
        <v>33</v>
      </c>
      <c r="AX374" s="14" t="s">
        <v>83</v>
      </c>
      <c r="AY374" s="261" t="s">
        <v>172</v>
      </c>
    </row>
    <row r="375" s="2" customFormat="1" ht="14.4" customHeight="1">
      <c r="A375" s="39"/>
      <c r="B375" s="40"/>
      <c r="C375" s="227" t="s">
        <v>964</v>
      </c>
      <c r="D375" s="227" t="s">
        <v>174</v>
      </c>
      <c r="E375" s="228" t="s">
        <v>1953</v>
      </c>
      <c r="F375" s="229" t="s">
        <v>1954</v>
      </c>
      <c r="G375" s="230" t="s">
        <v>884</v>
      </c>
      <c r="H375" s="231">
        <v>30</v>
      </c>
      <c r="I375" s="232"/>
      <c r="J375" s="233">
        <f>ROUND(I375*H375,2)</f>
        <v>0</v>
      </c>
      <c r="K375" s="229" t="s">
        <v>178</v>
      </c>
      <c r="L375" s="45"/>
      <c r="M375" s="234" t="s">
        <v>1</v>
      </c>
      <c r="N375" s="235" t="s">
        <v>41</v>
      </c>
      <c r="O375" s="92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8" t="s">
        <v>1769</v>
      </c>
      <c r="AT375" s="238" t="s">
        <v>174</v>
      </c>
      <c r="AU375" s="238" t="s">
        <v>83</v>
      </c>
      <c r="AY375" s="18" t="s">
        <v>172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8" t="s">
        <v>83</v>
      </c>
      <c r="BK375" s="239">
        <f>ROUND(I375*H375,2)</f>
        <v>0</v>
      </c>
      <c r="BL375" s="18" t="s">
        <v>1769</v>
      </c>
      <c r="BM375" s="238" t="s">
        <v>2373</v>
      </c>
    </row>
    <row r="376" s="13" customFormat="1">
      <c r="A376" s="13"/>
      <c r="B376" s="240"/>
      <c r="C376" s="241"/>
      <c r="D376" s="242" t="s">
        <v>180</v>
      </c>
      <c r="E376" s="243" t="s">
        <v>1</v>
      </c>
      <c r="F376" s="244" t="s">
        <v>1956</v>
      </c>
      <c r="G376" s="241"/>
      <c r="H376" s="243" t="s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180</v>
      </c>
      <c r="AU376" s="250" t="s">
        <v>83</v>
      </c>
      <c r="AV376" s="13" t="s">
        <v>83</v>
      </c>
      <c r="AW376" s="13" t="s">
        <v>33</v>
      </c>
      <c r="AX376" s="13" t="s">
        <v>76</v>
      </c>
      <c r="AY376" s="250" t="s">
        <v>172</v>
      </c>
    </row>
    <row r="377" s="14" customFormat="1">
      <c r="A377" s="14"/>
      <c r="B377" s="251"/>
      <c r="C377" s="252"/>
      <c r="D377" s="242" t="s">
        <v>180</v>
      </c>
      <c r="E377" s="253" t="s">
        <v>1</v>
      </c>
      <c r="F377" s="254" t="s">
        <v>1957</v>
      </c>
      <c r="G377" s="252"/>
      <c r="H377" s="255">
        <v>30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180</v>
      </c>
      <c r="AU377" s="261" t="s">
        <v>83</v>
      </c>
      <c r="AV377" s="14" t="s">
        <v>85</v>
      </c>
      <c r="AW377" s="14" t="s">
        <v>33</v>
      </c>
      <c r="AX377" s="14" t="s">
        <v>83</v>
      </c>
      <c r="AY377" s="261" t="s">
        <v>172</v>
      </c>
    </row>
    <row r="378" s="2" customFormat="1" ht="14.4" customHeight="1">
      <c r="A378" s="39"/>
      <c r="B378" s="40"/>
      <c r="C378" s="227" t="s">
        <v>970</v>
      </c>
      <c r="D378" s="227" t="s">
        <v>174</v>
      </c>
      <c r="E378" s="228" t="s">
        <v>2374</v>
      </c>
      <c r="F378" s="229" t="s">
        <v>2375</v>
      </c>
      <c r="G378" s="230" t="s">
        <v>884</v>
      </c>
      <c r="H378" s="231">
        <v>10</v>
      </c>
      <c r="I378" s="232"/>
      <c r="J378" s="233">
        <f>ROUND(I378*H378,2)</f>
        <v>0</v>
      </c>
      <c r="K378" s="229" t="s">
        <v>178</v>
      </c>
      <c r="L378" s="45"/>
      <c r="M378" s="234" t="s">
        <v>1</v>
      </c>
      <c r="N378" s="235" t="s">
        <v>41</v>
      </c>
      <c r="O378" s="92"/>
      <c r="P378" s="236">
        <f>O378*H378</f>
        <v>0</v>
      </c>
      <c r="Q378" s="236">
        <v>0</v>
      </c>
      <c r="R378" s="236">
        <f>Q378*H378</f>
        <v>0</v>
      </c>
      <c r="S378" s="236">
        <v>0</v>
      </c>
      <c r="T378" s="23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8" t="s">
        <v>1769</v>
      </c>
      <c r="AT378" s="238" t="s">
        <v>174</v>
      </c>
      <c r="AU378" s="238" t="s">
        <v>83</v>
      </c>
      <c r="AY378" s="18" t="s">
        <v>172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8" t="s">
        <v>83</v>
      </c>
      <c r="BK378" s="239">
        <f>ROUND(I378*H378,2)</f>
        <v>0</v>
      </c>
      <c r="BL378" s="18" t="s">
        <v>1769</v>
      </c>
      <c r="BM378" s="238" t="s">
        <v>2376</v>
      </c>
    </row>
    <row r="379" s="13" customFormat="1">
      <c r="A379" s="13"/>
      <c r="B379" s="240"/>
      <c r="C379" s="241"/>
      <c r="D379" s="242" t="s">
        <v>180</v>
      </c>
      <c r="E379" s="243" t="s">
        <v>1</v>
      </c>
      <c r="F379" s="244" t="s">
        <v>2377</v>
      </c>
      <c r="G379" s="241"/>
      <c r="H379" s="243" t="s">
        <v>1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0" t="s">
        <v>180</v>
      </c>
      <c r="AU379" s="250" t="s">
        <v>83</v>
      </c>
      <c r="AV379" s="13" t="s">
        <v>83</v>
      </c>
      <c r="AW379" s="13" t="s">
        <v>33</v>
      </c>
      <c r="AX379" s="13" t="s">
        <v>76</v>
      </c>
      <c r="AY379" s="250" t="s">
        <v>172</v>
      </c>
    </row>
    <row r="380" s="14" customFormat="1">
      <c r="A380" s="14"/>
      <c r="B380" s="251"/>
      <c r="C380" s="252"/>
      <c r="D380" s="242" t="s">
        <v>180</v>
      </c>
      <c r="E380" s="253" t="s">
        <v>1</v>
      </c>
      <c r="F380" s="254" t="s">
        <v>226</v>
      </c>
      <c r="G380" s="252"/>
      <c r="H380" s="255">
        <v>10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180</v>
      </c>
      <c r="AU380" s="261" t="s">
        <v>83</v>
      </c>
      <c r="AV380" s="14" t="s">
        <v>85</v>
      </c>
      <c r="AW380" s="14" t="s">
        <v>33</v>
      </c>
      <c r="AX380" s="14" t="s">
        <v>83</v>
      </c>
      <c r="AY380" s="261" t="s">
        <v>172</v>
      </c>
    </row>
    <row r="381" s="2" customFormat="1" ht="14.4" customHeight="1">
      <c r="A381" s="39"/>
      <c r="B381" s="40"/>
      <c r="C381" s="284" t="s">
        <v>974</v>
      </c>
      <c r="D381" s="284" t="s">
        <v>259</v>
      </c>
      <c r="E381" s="285" t="s">
        <v>2378</v>
      </c>
      <c r="F381" s="286" t="s">
        <v>2379</v>
      </c>
      <c r="G381" s="287" t="s">
        <v>2265</v>
      </c>
      <c r="H381" s="288">
        <v>1</v>
      </c>
      <c r="I381" s="289"/>
      <c r="J381" s="290">
        <f>ROUND(I381*H381,2)</f>
        <v>0</v>
      </c>
      <c r="K381" s="286" t="s">
        <v>1</v>
      </c>
      <c r="L381" s="291"/>
      <c r="M381" s="292" t="s">
        <v>1</v>
      </c>
      <c r="N381" s="293" t="s">
        <v>41</v>
      </c>
      <c r="O381" s="92"/>
      <c r="P381" s="236">
        <f>O381*H381</f>
        <v>0</v>
      </c>
      <c r="Q381" s="236">
        <v>0</v>
      </c>
      <c r="R381" s="236">
        <f>Q381*H381</f>
        <v>0</v>
      </c>
      <c r="S381" s="236">
        <v>0</v>
      </c>
      <c r="T381" s="23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8" t="s">
        <v>1769</v>
      </c>
      <c r="AT381" s="238" t="s">
        <v>259</v>
      </c>
      <c r="AU381" s="238" t="s">
        <v>83</v>
      </c>
      <c r="AY381" s="18" t="s">
        <v>172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8" t="s">
        <v>83</v>
      </c>
      <c r="BK381" s="239">
        <f>ROUND(I381*H381,2)</f>
        <v>0</v>
      </c>
      <c r="BL381" s="18" t="s">
        <v>1769</v>
      </c>
      <c r="BM381" s="238" t="s">
        <v>2380</v>
      </c>
    </row>
    <row r="382" s="13" customFormat="1">
      <c r="A382" s="13"/>
      <c r="B382" s="240"/>
      <c r="C382" s="241"/>
      <c r="D382" s="242" t="s">
        <v>180</v>
      </c>
      <c r="E382" s="243" t="s">
        <v>1</v>
      </c>
      <c r="F382" s="244" t="s">
        <v>2381</v>
      </c>
      <c r="G382" s="241"/>
      <c r="H382" s="243" t="s">
        <v>1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0" t="s">
        <v>180</v>
      </c>
      <c r="AU382" s="250" t="s">
        <v>83</v>
      </c>
      <c r="AV382" s="13" t="s">
        <v>83</v>
      </c>
      <c r="AW382" s="13" t="s">
        <v>33</v>
      </c>
      <c r="AX382" s="13" t="s">
        <v>76</v>
      </c>
      <c r="AY382" s="250" t="s">
        <v>172</v>
      </c>
    </row>
    <row r="383" s="13" customFormat="1">
      <c r="A383" s="13"/>
      <c r="B383" s="240"/>
      <c r="C383" s="241"/>
      <c r="D383" s="242" t="s">
        <v>180</v>
      </c>
      <c r="E383" s="243" t="s">
        <v>1</v>
      </c>
      <c r="F383" s="244" t="s">
        <v>2382</v>
      </c>
      <c r="G383" s="241"/>
      <c r="H383" s="243" t="s">
        <v>1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0" t="s">
        <v>180</v>
      </c>
      <c r="AU383" s="250" t="s">
        <v>83</v>
      </c>
      <c r="AV383" s="13" t="s">
        <v>83</v>
      </c>
      <c r="AW383" s="13" t="s">
        <v>33</v>
      </c>
      <c r="AX383" s="13" t="s">
        <v>76</v>
      </c>
      <c r="AY383" s="250" t="s">
        <v>172</v>
      </c>
    </row>
    <row r="384" s="14" customFormat="1">
      <c r="A384" s="14"/>
      <c r="B384" s="251"/>
      <c r="C384" s="252"/>
      <c r="D384" s="242" t="s">
        <v>180</v>
      </c>
      <c r="E384" s="253" t="s">
        <v>1</v>
      </c>
      <c r="F384" s="254" t="s">
        <v>83</v>
      </c>
      <c r="G384" s="252"/>
      <c r="H384" s="255">
        <v>1</v>
      </c>
      <c r="I384" s="256"/>
      <c r="J384" s="252"/>
      <c r="K384" s="252"/>
      <c r="L384" s="257"/>
      <c r="M384" s="300"/>
      <c r="N384" s="301"/>
      <c r="O384" s="301"/>
      <c r="P384" s="301"/>
      <c r="Q384" s="301"/>
      <c r="R384" s="301"/>
      <c r="S384" s="301"/>
      <c r="T384" s="30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1" t="s">
        <v>180</v>
      </c>
      <c r="AU384" s="261" t="s">
        <v>83</v>
      </c>
      <c r="AV384" s="14" t="s">
        <v>85</v>
      </c>
      <c r="AW384" s="14" t="s">
        <v>33</v>
      </c>
      <c r="AX384" s="14" t="s">
        <v>83</v>
      </c>
      <c r="AY384" s="261" t="s">
        <v>172</v>
      </c>
    </row>
    <row r="385" s="2" customFormat="1" ht="6.96" customHeight="1">
      <c r="A385" s="39"/>
      <c r="B385" s="67"/>
      <c r="C385" s="68"/>
      <c r="D385" s="68"/>
      <c r="E385" s="68"/>
      <c r="F385" s="68"/>
      <c r="G385" s="68"/>
      <c r="H385" s="68"/>
      <c r="I385" s="68"/>
      <c r="J385" s="68"/>
      <c r="K385" s="68"/>
      <c r="L385" s="45"/>
      <c r="M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</row>
  </sheetData>
  <sheetProtection sheet="1" autoFilter="0" formatColumns="0" formatRows="0" objects="1" scenarios="1" spinCount="100000" saltValue="uJOlfNTUDi+m8e+FNRj3vCE3mHbctMYGZAniMGcYbDTuMNeczFIB7FVBgnLVt5SdeQaiC0niYeGv794PAYWQHQ==" hashValue="zehG7I7LsPfMY1rBdtHVSpmEeOnlMZ+T6Kaz0ywCxLdFQlJqxw3KDt/no1X3uvnHpkcUPkjt21TIkOC1Ru0ynw==" algorithmName="SHA-512" password="CC35"/>
  <autoFilter ref="C131:K3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Břeclav, elektrodílna - celková oprava budovy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2383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2384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22. 6. 2020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ROUND((SUM(BE132:BE292)),  2)</f>
        <v>0</v>
      </c>
      <c r="G35" s="39"/>
      <c r="H35" s="39"/>
      <c r="I35" s="165">
        <v>0.20999999999999999</v>
      </c>
      <c r="J35" s="164">
        <f>ROUND(((SUM(BE132:BE292))*I35),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ROUND((SUM(BF132:BF292)),  2)</f>
        <v>0</v>
      </c>
      <c r="G36" s="39"/>
      <c r="H36" s="39"/>
      <c r="I36" s="165">
        <v>0.14999999999999999</v>
      </c>
      <c r="J36" s="164">
        <f>ROUND(((SUM(BF132:BF292))*I36),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ROUND((SUM(BG132:BG292)),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ROUND((SUM(BH132:BH292)),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ROUND((SUM(BI132:BI292)),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Břeclav, elektrodílna - celková oprava budovy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2383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5 - ÚT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22. 6. 2020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133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1400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142</v>
      </c>
      <c r="E101" s="192"/>
      <c r="F101" s="192"/>
      <c r="G101" s="192"/>
      <c r="H101" s="192"/>
      <c r="I101" s="192"/>
      <c r="J101" s="193">
        <f>J140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144</v>
      </c>
      <c r="E102" s="197"/>
      <c r="F102" s="197"/>
      <c r="G102" s="197"/>
      <c r="H102" s="197"/>
      <c r="I102" s="197"/>
      <c r="J102" s="198">
        <f>J141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1960</v>
      </c>
      <c r="E103" s="197"/>
      <c r="F103" s="197"/>
      <c r="G103" s="197"/>
      <c r="H103" s="197"/>
      <c r="I103" s="197"/>
      <c r="J103" s="198">
        <f>J150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1962</v>
      </c>
      <c r="E104" s="197"/>
      <c r="F104" s="197"/>
      <c r="G104" s="197"/>
      <c r="H104" s="197"/>
      <c r="I104" s="197"/>
      <c r="J104" s="198">
        <f>J154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2385</v>
      </c>
      <c r="E105" s="197"/>
      <c r="F105" s="197"/>
      <c r="G105" s="197"/>
      <c r="H105" s="197"/>
      <c r="I105" s="197"/>
      <c r="J105" s="198">
        <f>J158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2386</v>
      </c>
      <c r="E106" s="197"/>
      <c r="F106" s="197"/>
      <c r="G106" s="197"/>
      <c r="H106" s="197"/>
      <c r="I106" s="197"/>
      <c r="J106" s="198">
        <f>J168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2387</v>
      </c>
      <c r="E107" s="197"/>
      <c r="F107" s="197"/>
      <c r="G107" s="197"/>
      <c r="H107" s="197"/>
      <c r="I107" s="197"/>
      <c r="J107" s="198">
        <f>J195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2388</v>
      </c>
      <c r="E108" s="197"/>
      <c r="F108" s="197"/>
      <c r="G108" s="197"/>
      <c r="H108" s="197"/>
      <c r="I108" s="197"/>
      <c r="J108" s="198">
        <f>J213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2389</v>
      </c>
      <c r="E109" s="197"/>
      <c r="F109" s="197"/>
      <c r="G109" s="197"/>
      <c r="H109" s="197"/>
      <c r="I109" s="197"/>
      <c r="J109" s="198">
        <f>J249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1408</v>
      </c>
      <c r="E110" s="192"/>
      <c r="F110" s="192"/>
      <c r="G110" s="192"/>
      <c r="H110" s="192"/>
      <c r="I110" s="192"/>
      <c r="J110" s="193">
        <f>J271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157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Břeclav, elektrodílna - celková oprava budovy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124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184" t="s">
        <v>2383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126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5 - ÚT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F14</f>
        <v xml:space="preserve"> </v>
      </c>
      <c r="G126" s="41"/>
      <c r="H126" s="41"/>
      <c r="I126" s="33" t="s">
        <v>22</v>
      </c>
      <c r="J126" s="80" t="str">
        <f>IF(J14="","",J14)</f>
        <v>22. 6. 2020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E17</f>
        <v>Správa železnic,státní organizace</v>
      </c>
      <c r="G128" s="41"/>
      <c r="H128" s="41"/>
      <c r="I128" s="33" t="s">
        <v>32</v>
      </c>
      <c r="J128" s="37" t="str">
        <f>E23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30</v>
      </c>
      <c r="D129" s="41"/>
      <c r="E129" s="41"/>
      <c r="F129" s="28" t="str">
        <f>IF(E20="","",E20)</f>
        <v>Vyplň údaj</v>
      </c>
      <c r="G129" s="41"/>
      <c r="H129" s="41"/>
      <c r="I129" s="33" t="s">
        <v>34</v>
      </c>
      <c r="J129" s="37" t="str">
        <f>E26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158</v>
      </c>
      <c r="D131" s="203" t="s">
        <v>61</v>
      </c>
      <c r="E131" s="203" t="s">
        <v>57</v>
      </c>
      <c r="F131" s="203" t="s">
        <v>58</v>
      </c>
      <c r="G131" s="203" t="s">
        <v>159</v>
      </c>
      <c r="H131" s="203" t="s">
        <v>160</v>
      </c>
      <c r="I131" s="203" t="s">
        <v>161</v>
      </c>
      <c r="J131" s="203" t="s">
        <v>130</v>
      </c>
      <c r="K131" s="204" t="s">
        <v>162</v>
      </c>
      <c r="L131" s="205"/>
      <c r="M131" s="101" t="s">
        <v>1</v>
      </c>
      <c r="N131" s="102" t="s">
        <v>40</v>
      </c>
      <c r="O131" s="102" t="s">
        <v>163</v>
      </c>
      <c r="P131" s="102" t="s">
        <v>164</v>
      </c>
      <c r="Q131" s="102" t="s">
        <v>165</v>
      </c>
      <c r="R131" s="102" t="s">
        <v>166</v>
      </c>
      <c r="S131" s="102" t="s">
        <v>167</v>
      </c>
      <c r="T131" s="103" t="s">
        <v>168</v>
      </c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169</v>
      </c>
      <c r="D132" s="41"/>
      <c r="E132" s="41"/>
      <c r="F132" s="41"/>
      <c r="G132" s="41"/>
      <c r="H132" s="41"/>
      <c r="I132" s="41"/>
      <c r="J132" s="206">
        <f>BK132</f>
        <v>0</v>
      </c>
      <c r="K132" s="41"/>
      <c r="L132" s="45"/>
      <c r="M132" s="104"/>
      <c r="N132" s="207"/>
      <c r="O132" s="105"/>
      <c r="P132" s="208">
        <f>P133+P140+P271</f>
        <v>0</v>
      </c>
      <c r="Q132" s="105"/>
      <c r="R132" s="208">
        <f>R133+R140+R271</f>
        <v>0.94447000000000003</v>
      </c>
      <c r="S132" s="105"/>
      <c r="T132" s="209">
        <f>T133+T140+T271</f>
        <v>2.8080500000000002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132</v>
      </c>
      <c r="BK132" s="210">
        <f>BK133+BK140+BK271</f>
        <v>0</v>
      </c>
    </row>
    <row r="133" s="12" customFormat="1" ht="25.92" customHeight="1">
      <c r="A133" s="12"/>
      <c r="B133" s="211"/>
      <c r="C133" s="212"/>
      <c r="D133" s="213" t="s">
        <v>75</v>
      </c>
      <c r="E133" s="214" t="s">
        <v>170</v>
      </c>
      <c r="F133" s="214" t="s">
        <v>171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</f>
        <v>0</v>
      </c>
      <c r="Q133" s="219"/>
      <c r="R133" s="220">
        <f>R134</f>
        <v>0</v>
      </c>
      <c r="S133" s="219"/>
      <c r="T133" s="22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83</v>
      </c>
      <c r="AT133" s="223" t="s">
        <v>75</v>
      </c>
      <c r="AU133" s="223" t="s">
        <v>76</v>
      </c>
      <c r="AY133" s="222" t="s">
        <v>172</v>
      </c>
      <c r="BK133" s="224">
        <f>BK134</f>
        <v>0</v>
      </c>
    </row>
    <row r="134" s="12" customFormat="1" ht="22.8" customHeight="1">
      <c r="A134" s="12"/>
      <c r="B134" s="211"/>
      <c r="C134" s="212"/>
      <c r="D134" s="213" t="s">
        <v>75</v>
      </c>
      <c r="E134" s="225" t="s">
        <v>1421</v>
      </c>
      <c r="F134" s="225" t="s">
        <v>1422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SUM(P135:P139)</f>
        <v>0</v>
      </c>
      <c r="Q134" s="219"/>
      <c r="R134" s="220">
        <f>SUM(R135:R139)</f>
        <v>0</v>
      </c>
      <c r="S134" s="219"/>
      <c r="T134" s="221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83</v>
      </c>
      <c r="AT134" s="223" t="s">
        <v>75</v>
      </c>
      <c r="AU134" s="223" t="s">
        <v>83</v>
      </c>
      <c r="AY134" s="222" t="s">
        <v>172</v>
      </c>
      <c r="BK134" s="224">
        <f>SUM(BK135:BK139)</f>
        <v>0</v>
      </c>
    </row>
    <row r="135" s="2" customFormat="1" ht="24.15" customHeight="1">
      <c r="A135" s="39"/>
      <c r="B135" s="40"/>
      <c r="C135" s="227" t="s">
        <v>83</v>
      </c>
      <c r="D135" s="227" t="s">
        <v>174</v>
      </c>
      <c r="E135" s="228" t="s">
        <v>1930</v>
      </c>
      <c r="F135" s="229" t="s">
        <v>1931</v>
      </c>
      <c r="G135" s="230" t="s">
        <v>229</v>
      </c>
      <c r="H135" s="231">
        <v>2.8079999999999998</v>
      </c>
      <c r="I135" s="232"/>
      <c r="J135" s="233">
        <f>ROUND(I135*H135,2)</f>
        <v>0</v>
      </c>
      <c r="K135" s="229" t="s">
        <v>178</v>
      </c>
      <c r="L135" s="45"/>
      <c r="M135" s="234" t="s">
        <v>1</v>
      </c>
      <c r="N135" s="235" t="s">
        <v>41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106</v>
      </c>
      <c r="AT135" s="238" t="s">
        <v>174</v>
      </c>
      <c r="AU135" s="238" t="s">
        <v>85</v>
      </c>
      <c r="AY135" s="18" t="s">
        <v>172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83</v>
      </c>
      <c r="BK135" s="239">
        <f>ROUND(I135*H135,2)</f>
        <v>0</v>
      </c>
      <c r="BL135" s="18" t="s">
        <v>106</v>
      </c>
      <c r="BM135" s="238" t="s">
        <v>2390</v>
      </c>
    </row>
    <row r="136" s="2" customFormat="1" ht="24.15" customHeight="1">
      <c r="A136" s="39"/>
      <c r="B136" s="40"/>
      <c r="C136" s="227" t="s">
        <v>85</v>
      </c>
      <c r="D136" s="227" t="s">
        <v>174</v>
      </c>
      <c r="E136" s="228" t="s">
        <v>899</v>
      </c>
      <c r="F136" s="229" t="s">
        <v>1426</v>
      </c>
      <c r="G136" s="230" t="s">
        <v>229</v>
      </c>
      <c r="H136" s="231">
        <v>2.8079999999999998</v>
      </c>
      <c r="I136" s="232"/>
      <c r="J136" s="233">
        <f>ROUND(I136*H136,2)</f>
        <v>0</v>
      </c>
      <c r="K136" s="229" t="s">
        <v>178</v>
      </c>
      <c r="L136" s="45"/>
      <c r="M136" s="234" t="s">
        <v>1</v>
      </c>
      <c r="N136" s="235" t="s">
        <v>41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106</v>
      </c>
      <c r="AT136" s="238" t="s">
        <v>174</v>
      </c>
      <c r="AU136" s="238" t="s">
        <v>85</v>
      </c>
      <c r="AY136" s="18" t="s">
        <v>172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83</v>
      </c>
      <c r="BK136" s="239">
        <f>ROUND(I136*H136,2)</f>
        <v>0</v>
      </c>
      <c r="BL136" s="18" t="s">
        <v>106</v>
      </c>
      <c r="BM136" s="238" t="s">
        <v>2391</v>
      </c>
    </row>
    <row r="137" s="2" customFormat="1" ht="24.15" customHeight="1">
      <c r="A137" s="39"/>
      <c r="B137" s="40"/>
      <c r="C137" s="227" t="s">
        <v>101</v>
      </c>
      <c r="D137" s="227" t="s">
        <v>174</v>
      </c>
      <c r="E137" s="228" t="s">
        <v>903</v>
      </c>
      <c r="F137" s="229" t="s">
        <v>1428</v>
      </c>
      <c r="G137" s="230" t="s">
        <v>229</v>
      </c>
      <c r="H137" s="231">
        <v>34.079999999999998</v>
      </c>
      <c r="I137" s="232"/>
      <c r="J137" s="233">
        <f>ROUND(I137*H137,2)</f>
        <v>0</v>
      </c>
      <c r="K137" s="229" t="s">
        <v>178</v>
      </c>
      <c r="L137" s="45"/>
      <c r="M137" s="234" t="s">
        <v>1</v>
      </c>
      <c r="N137" s="235" t="s">
        <v>41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106</v>
      </c>
      <c r="AT137" s="238" t="s">
        <v>174</v>
      </c>
      <c r="AU137" s="238" t="s">
        <v>85</v>
      </c>
      <c r="AY137" s="18" t="s">
        <v>172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83</v>
      </c>
      <c r="BK137" s="239">
        <f>ROUND(I137*H137,2)</f>
        <v>0</v>
      </c>
      <c r="BL137" s="18" t="s">
        <v>106</v>
      </c>
      <c r="BM137" s="238" t="s">
        <v>2392</v>
      </c>
    </row>
    <row r="138" s="14" customFormat="1">
      <c r="A138" s="14"/>
      <c r="B138" s="251"/>
      <c r="C138" s="252"/>
      <c r="D138" s="242" t="s">
        <v>180</v>
      </c>
      <c r="E138" s="253" t="s">
        <v>1</v>
      </c>
      <c r="F138" s="254" t="s">
        <v>2393</v>
      </c>
      <c r="G138" s="252"/>
      <c r="H138" s="255">
        <v>34.079999999999998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180</v>
      </c>
      <c r="AU138" s="261" t="s">
        <v>85</v>
      </c>
      <c r="AV138" s="14" t="s">
        <v>85</v>
      </c>
      <c r="AW138" s="14" t="s">
        <v>33</v>
      </c>
      <c r="AX138" s="14" t="s">
        <v>83</v>
      </c>
      <c r="AY138" s="261" t="s">
        <v>172</v>
      </c>
    </row>
    <row r="139" s="2" customFormat="1" ht="24.15" customHeight="1">
      <c r="A139" s="39"/>
      <c r="B139" s="40"/>
      <c r="C139" s="227" t="s">
        <v>106</v>
      </c>
      <c r="D139" s="227" t="s">
        <v>174</v>
      </c>
      <c r="E139" s="228" t="s">
        <v>908</v>
      </c>
      <c r="F139" s="229" t="s">
        <v>1937</v>
      </c>
      <c r="G139" s="230" t="s">
        <v>229</v>
      </c>
      <c r="H139" s="231">
        <v>2.1800000000000002</v>
      </c>
      <c r="I139" s="232"/>
      <c r="J139" s="233">
        <f>ROUND(I139*H139,2)</f>
        <v>0</v>
      </c>
      <c r="K139" s="229" t="s">
        <v>178</v>
      </c>
      <c r="L139" s="45"/>
      <c r="M139" s="234" t="s">
        <v>1</v>
      </c>
      <c r="N139" s="235" t="s">
        <v>41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106</v>
      </c>
      <c r="AT139" s="238" t="s">
        <v>174</v>
      </c>
      <c r="AU139" s="238" t="s">
        <v>85</v>
      </c>
      <c r="AY139" s="18" t="s">
        <v>172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83</v>
      </c>
      <c r="BK139" s="239">
        <f>ROUND(I139*H139,2)</f>
        <v>0</v>
      </c>
      <c r="BL139" s="18" t="s">
        <v>106</v>
      </c>
      <c r="BM139" s="238" t="s">
        <v>2394</v>
      </c>
    </row>
    <row r="140" s="12" customFormat="1" ht="25.92" customHeight="1">
      <c r="A140" s="12"/>
      <c r="B140" s="211"/>
      <c r="C140" s="212"/>
      <c r="D140" s="213" t="s">
        <v>75</v>
      </c>
      <c r="E140" s="214" t="s">
        <v>915</v>
      </c>
      <c r="F140" s="214" t="s">
        <v>916</v>
      </c>
      <c r="G140" s="212"/>
      <c r="H140" s="212"/>
      <c r="I140" s="215"/>
      <c r="J140" s="216">
        <f>BK140</f>
        <v>0</v>
      </c>
      <c r="K140" s="212"/>
      <c r="L140" s="217"/>
      <c r="M140" s="218"/>
      <c r="N140" s="219"/>
      <c r="O140" s="219"/>
      <c r="P140" s="220">
        <f>P141+P150+P154+P158+P168+P195+P213+P249</f>
        <v>0</v>
      </c>
      <c r="Q140" s="219"/>
      <c r="R140" s="220">
        <f>R141+R150+R154+R158+R168+R195+R213+R249</f>
        <v>0.94447000000000003</v>
      </c>
      <c r="S140" s="219"/>
      <c r="T140" s="221">
        <f>T141+T150+T154+T158+T168+T195+T213+T249</f>
        <v>2.8080500000000002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85</v>
      </c>
      <c r="AT140" s="223" t="s">
        <v>75</v>
      </c>
      <c r="AU140" s="223" t="s">
        <v>76</v>
      </c>
      <c r="AY140" s="222" t="s">
        <v>172</v>
      </c>
      <c r="BK140" s="224">
        <f>BK141+BK150+BK154+BK158+BK168+BK195+BK213+BK249</f>
        <v>0</v>
      </c>
    </row>
    <row r="141" s="12" customFormat="1" ht="22.8" customHeight="1">
      <c r="A141" s="12"/>
      <c r="B141" s="211"/>
      <c r="C141" s="212"/>
      <c r="D141" s="213" t="s">
        <v>75</v>
      </c>
      <c r="E141" s="225" t="s">
        <v>968</v>
      </c>
      <c r="F141" s="225" t="s">
        <v>969</v>
      </c>
      <c r="G141" s="212"/>
      <c r="H141" s="212"/>
      <c r="I141" s="215"/>
      <c r="J141" s="226">
        <f>BK141</f>
        <v>0</v>
      </c>
      <c r="K141" s="212"/>
      <c r="L141" s="217"/>
      <c r="M141" s="218"/>
      <c r="N141" s="219"/>
      <c r="O141" s="219"/>
      <c r="P141" s="220">
        <f>SUM(P142:P149)</f>
        <v>0</v>
      </c>
      <c r="Q141" s="219"/>
      <c r="R141" s="220">
        <f>SUM(R142:R149)</f>
        <v>0.025419999999999995</v>
      </c>
      <c r="S141" s="219"/>
      <c r="T141" s="221">
        <f>SUM(T142:T149)</f>
        <v>0.62850000000000006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85</v>
      </c>
      <c r="AT141" s="223" t="s">
        <v>75</v>
      </c>
      <c r="AU141" s="223" t="s">
        <v>83</v>
      </c>
      <c r="AY141" s="222" t="s">
        <v>172</v>
      </c>
      <c r="BK141" s="224">
        <f>SUM(BK142:BK149)</f>
        <v>0</v>
      </c>
    </row>
    <row r="142" s="2" customFormat="1" ht="24.15" customHeight="1">
      <c r="A142" s="39"/>
      <c r="B142" s="40"/>
      <c r="C142" s="227" t="s">
        <v>116</v>
      </c>
      <c r="D142" s="227" t="s">
        <v>174</v>
      </c>
      <c r="E142" s="228" t="s">
        <v>2395</v>
      </c>
      <c r="F142" s="229" t="s">
        <v>2396</v>
      </c>
      <c r="G142" s="230" t="s">
        <v>177</v>
      </c>
      <c r="H142" s="231">
        <v>4</v>
      </c>
      <c r="I142" s="232"/>
      <c r="J142" s="233">
        <f>ROUND(I142*H142,2)</f>
        <v>0</v>
      </c>
      <c r="K142" s="229" t="s">
        <v>178</v>
      </c>
      <c r="L142" s="45"/>
      <c r="M142" s="234" t="s">
        <v>1</v>
      </c>
      <c r="N142" s="235" t="s">
        <v>41</v>
      </c>
      <c r="O142" s="92"/>
      <c r="P142" s="236">
        <f>O142*H142</f>
        <v>0</v>
      </c>
      <c r="Q142" s="236">
        <v>0.00018000000000000001</v>
      </c>
      <c r="R142" s="236">
        <f>Q142*H142</f>
        <v>0.00072000000000000005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265</v>
      </c>
      <c r="AT142" s="238" t="s">
        <v>174</v>
      </c>
      <c r="AU142" s="238" t="s">
        <v>85</v>
      </c>
      <c r="AY142" s="18" t="s">
        <v>172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83</v>
      </c>
      <c r="BK142" s="239">
        <f>ROUND(I142*H142,2)</f>
        <v>0</v>
      </c>
      <c r="BL142" s="18" t="s">
        <v>265</v>
      </c>
      <c r="BM142" s="238" t="s">
        <v>2397</v>
      </c>
    </row>
    <row r="143" s="13" customFormat="1">
      <c r="A143" s="13"/>
      <c r="B143" s="240"/>
      <c r="C143" s="241"/>
      <c r="D143" s="242" t="s">
        <v>180</v>
      </c>
      <c r="E143" s="243" t="s">
        <v>1</v>
      </c>
      <c r="F143" s="244" t="s">
        <v>2398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180</v>
      </c>
      <c r="AU143" s="250" t="s">
        <v>85</v>
      </c>
      <c r="AV143" s="13" t="s">
        <v>83</v>
      </c>
      <c r="AW143" s="13" t="s">
        <v>33</v>
      </c>
      <c r="AX143" s="13" t="s">
        <v>76</v>
      </c>
      <c r="AY143" s="250" t="s">
        <v>172</v>
      </c>
    </row>
    <row r="144" s="14" customFormat="1">
      <c r="A144" s="14"/>
      <c r="B144" s="251"/>
      <c r="C144" s="252"/>
      <c r="D144" s="242" t="s">
        <v>180</v>
      </c>
      <c r="E144" s="253" t="s">
        <v>1</v>
      </c>
      <c r="F144" s="254" t="s">
        <v>106</v>
      </c>
      <c r="G144" s="252"/>
      <c r="H144" s="255">
        <v>4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180</v>
      </c>
      <c r="AU144" s="261" t="s">
        <v>85</v>
      </c>
      <c r="AV144" s="14" t="s">
        <v>85</v>
      </c>
      <c r="AW144" s="14" t="s">
        <v>33</v>
      </c>
      <c r="AX144" s="14" t="s">
        <v>83</v>
      </c>
      <c r="AY144" s="261" t="s">
        <v>172</v>
      </c>
    </row>
    <row r="145" s="2" customFormat="1" ht="24.15" customHeight="1">
      <c r="A145" s="39"/>
      <c r="B145" s="40"/>
      <c r="C145" s="284" t="s">
        <v>121</v>
      </c>
      <c r="D145" s="284" t="s">
        <v>259</v>
      </c>
      <c r="E145" s="285" t="s">
        <v>2399</v>
      </c>
      <c r="F145" s="286" t="s">
        <v>2400</v>
      </c>
      <c r="G145" s="287" t="s">
        <v>177</v>
      </c>
      <c r="H145" s="288">
        <v>3.7999999999999998</v>
      </c>
      <c r="I145" s="289"/>
      <c r="J145" s="290">
        <f>ROUND(I145*H145,2)</f>
        <v>0</v>
      </c>
      <c r="K145" s="286" t="s">
        <v>178</v>
      </c>
      <c r="L145" s="291"/>
      <c r="M145" s="292" t="s">
        <v>1</v>
      </c>
      <c r="N145" s="293" t="s">
        <v>41</v>
      </c>
      <c r="O145" s="92"/>
      <c r="P145" s="236">
        <f>O145*H145</f>
        <v>0</v>
      </c>
      <c r="Q145" s="236">
        <v>0.0064999999999999997</v>
      </c>
      <c r="R145" s="236">
        <f>Q145*H145</f>
        <v>0.024699999999999996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358</v>
      </c>
      <c r="AT145" s="238" t="s">
        <v>259</v>
      </c>
      <c r="AU145" s="238" t="s">
        <v>85</v>
      </c>
      <c r="AY145" s="18" t="s">
        <v>172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83</v>
      </c>
      <c r="BK145" s="239">
        <f>ROUND(I145*H145,2)</f>
        <v>0</v>
      </c>
      <c r="BL145" s="18" t="s">
        <v>265</v>
      </c>
      <c r="BM145" s="238" t="s">
        <v>2401</v>
      </c>
    </row>
    <row r="146" s="14" customFormat="1">
      <c r="A146" s="14"/>
      <c r="B146" s="251"/>
      <c r="C146" s="252"/>
      <c r="D146" s="242" t="s">
        <v>180</v>
      </c>
      <c r="E146" s="252"/>
      <c r="F146" s="254" t="s">
        <v>2402</v>
      </c>
      <c r="G146" s="252"/>
      <c r="H146" s="255">
        <v>3.7999999999999998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180</v>
      </c>
      <c r="AU146" s="261" t="s">
        <v>85</v>
      </c>
      <c r="AV146" s="14" t="s">
        <v>85</v>
      </c>
      <c r="AW146" s="14" t="s">
        <v>4</v>
      </c>
      <c r="AX146" s="14" t="s">
        <v>83</v>
      </c>
      <c r="AY146" s="261" t="s">
        <v>172</v>
      </c>
    </row>
    <row r="147" s="2" customFormat="1" ht="24.15" customHeight="1">
      <c r="A147" s="39"/>
      <c r="B147" s="40"/>
      <c r="C147" s="227" t="s">
        <v>111</v>
      </c>
      <c r="D147" s="227" t="s">
        <v>174</v>
      </c>
      <c r="E147" s="228" t="s">
        <v>2403</v>
      </c>
      <c r="F147" s="229" t="s">
        <v>2404</v>
      </c>
      <c r="G147" s="230" t="s">
        <v>291</v>
      </c>
      <c r="H147" s="231">
        <v>150</v>
      </c>
      <c r="I147" s="232"/>
      <c r="J147" s="233">
        <f>ROUND(I147*H147,2)</f>
        <v>0</v>
      </c>
      <c r="K147" s="229" t="s">
        <v>178</v>
      </c>
      <c r="L147" s="45"/>
      <c r="M147" s="234" t="s">
        <v>1</v>
      </c>
      <c r="N147" s="235" t="s">
        <v>41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0.0041900000000000001</v>
      </c>
      <c r="T147" s="237">
        <f>S147*H147</f>
        <v>0.62850000000000006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265</v>
      </c>
      <c r="AT147" s="238" t="s">
        <v>174</v>
      </c>
      <c r="AU147" s="238" t="s">
        <v>85</v>
      </c>
      <c r="AY147" s="18" t="s">
        <v>172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83</v>
      </c>
      <c r="BK147" s="239">
        <f>ROUND(I147*H147,2)</f>
        <v>0</v>
      </c>
      <c r="BL147" s="18" t="s">
        <v>265</v>
      </c>
      <c r="BM147" s="238" t="s">
        <v>2405</v>
      </c>
    </row>
    <row r="148" s="2" customFormat="1" ht="24.15" customHeight="1">
      <c r="A148" s="39"/>
      <c r="B148" s="40"/>
      <c r="C148" s="227" t="s">
        <v>216</v>
      </c>
      <c r="D148" s="227" t="s">
        <v>174</v>
      </c>
      <c r="E148" s="228" t="s">
        <v>2406</v>
      </c>
      <c r="F148" s="229" t="s">
        <v>2407</v>
      </c>
      <c r="G148" s="230" t="s">
        <v>229</v>
      </c>
      <c r="H148" s="231">
        <v>0.025000000000000001</v>
      </c>
      <c r="I148" s="232"/>
      <c r="J148" s="233">
        <f>ROUND(I148*H148,2)</f>
        <v>0</v>
      </c>
      <c r="K148" s="229" t="s">
        <v>178</v>
      </c>
      <c r="L148" s="45"/>
      <c r="M148" s="234" t="s">
        <v>1</v>
      </c>
      <c r="N148" s="235" t="s">
        <v>41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265</v>
      </c>
      <c r="AT148" s="238" t="s">
        <v>174</v>
      </c>
      <c r="AU148" s="238" t="s">
        <v>85</v>
      </c>
      <c r="AY148" s="18" t="s">
        <v>172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83</v>
      </c>
      <c r="BK148" s="239">
        <f>ROUND(I148*H148,2)</f>
        <v>0</v>
      </c>
      <c r="BL148" s="18" t="s">
        <v>265</v>
      </c>
      <c r="BM148" s="238" t="s">
        <v>2408</v>
      </c>
    </row>
    <row r="149" s="2" customFormat="1" ht="24.15" customHeight="1">
      <c r="A149" s="39"/>
      <c r="B149" s="40"/>
      <c r="C149" s="227" t="s">
        <v>220</v>
      </c>
      <c r="D149" s="227" t="s">
        <v>174</v>
      </c>
      <c r="E149" s="228" t="s">
        <v>2409</v>
      </c>
      <c r="F149" s="229" t="s">
        <v>2410</v>
      </c>
      <c r="G149" s="230" t="s">
        <v>229</v>
      </c>
      <c r="H149" s="231">
        <v>0.025000000000000001</v>
      </c>
      <c r="I149" s="232"/>
      <c r="J149" s="233">
        <f>ROUND(I149*H149,2)</f>
        <v>0</v>
      </c>
      <c r="K149" s="229" t="s">
        <v>178</v>
      </c>
      <c r="L149" s="45"/>
      <c r="M149" s="234" t="s">
        <v>1</v>
      </c>
      <c r="N149" s="235" t="s">
        <v>41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265</v>
      </c>
      <c r="AT149" s="238" t="s">
        <v>174</v>
      </c>
      <c r="AU149" s="238" t="s">
        <v>85</v>
      </c>
      <c r="AY149" s="18" t="s">
        <v>172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83</v>
      </c>
      <c r="BK149" s="239">
        <f>ROUND(I149*H149,2)</f>
        <v>0</v>
      </c>
      <c r="BL149" s="18" t="s">
        <v>265</v>
      </c>
      <c r="BM149" s="238" t="s">
        <v>2411</v>
      </c>
    </row>
    <row r="150" s="12" customFormat="1" ht="22.8" customHeight="1">
      <c r="A150" s="12"/>
      <c r="B150" s="211"/>
      <c r="C150" s="212"/>
      <c r="D150" s="213" t="s">
        <v>75</v>
      </c>
      <c r="E150" s="225" t="s">
        <v>2152</v>
      </c>
      <c r="F150" s="225" t="s">
        <v>2153</v>
      </c>
      <c r="G150" s="212"/>
      <c r="H150" s="212"/>
      <c r="I150" s="215"/>
      <c r="J150" s="226">
        <f>BK150</f>
        <v>0</v>
      </c>
      <c r="K150" s="212"/>
      <c r="L150" s="217"/>
      <c r="M150" s="218"/>
      <c r="N150" s="219"/>
      <c r="O150" s="219"/>
      <c r="P150" s="220">
        <f>SUM(P151:P153)</f>
        <v>0</v>
      </c>
      <c r="Q150" s="219"/>
      <c r="R150" s="220">
        <f>SUM(R151:R153)</f>
        <v>0.0028600000000000001</v>
      </c>
      <c r="S150" s="219"/>
      <c r="T150" s="221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85</v>
      </c>
      <c r="AT150" s="223" t="s">
        <v>75</v>
      </c>
      <c r="AU150" s="223" t="s">
        <v>83</v>
      </c>
      <c r="AY150" s="222" t="s">
        <v>172</v>
      </c>
      <c r="BK150" s="224">
        <f>SUM(BK151:BK153)</f>
        <v>0</v>
      </c>
    </row>
    <row r="151" s="2" customFormat="1" ht="24.15" customHeight="1">
      <c r="A151" s="39"/>
      <c r="B151" s="40"/>
      <c r="C151" s="227" t="s">
        <v>226</v>
      </c>
      <c r="D151" s="227" t="s">
        <v>174</v>
      </c>
      <c r="E151" s="228" t="s">
        <v>2412</v>
      </c>
      <c r="F151" s="229" t="s">
        <v>2413</v>
      </c>
      <c r="G151" s="230" t="s">
        <v>301</v>
      </c>
      <c r="H151" s="231">
        <v>13</v>
      </c>
      <c r="I151" s="232"/>
      <c r="J151" s="233">
        <f>ROUND(I151*H151,2)</f>
        <v>0</v>
      </c>
      <c r="K151" s="229" t="s">
        <v>178</v>
      </c>
      <c r="L151" s="45"/>
      <c r="M151" s="234" t="s">
        <v>1</v>
      </c>
      <c r="N151" s="235" t="s">
        <v>41</v>
      </c>
      <c r="O151" s="92"/>
      <c r="P151" s="236">
        <f>O151*H151</f>
        <v>0</v>
      </c>
      <c r="Q151" s="236">
        <v>0.00022000000000000001</v>
      </c>
      <c r="R151" s="236">
        <f>Q151*H151</f>
        <v>0.0028600000000000001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265</v>
      </c>
      <c r="AT151" s="238" t="s">
        <v>174</v>
      </c>
      <c r="AU151" s="238" t="s">
        <v>85</v>
      </c>
      <c r="AY151" s="18" t="s">
        <v>172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83</v>
      </c>
      <c r="BK151" s="239">
        <f>ROUND(I151*H151,2)</f>
        <v>0</v>
      </c>
      <c r="BL151" s="18" t="s">
        <v>265</v>
      </c>
      <c r="BM151" s="238" t="s">
        <v>2414</v>
      </c>
    </row>
    <row r="152" s="14" customFormat="1">
      <c r="A152" s="14"/>
      <c r="B152" s="251"/>
      <c r="C152" s="252"/>
      <c r="D152" s="242" t="s">
        <v>180</v>
      </c>
      <c r="E152" s="253" t="s">
        <v>1</v>
      </c>
      <c r="F152" s="254" t="s">
        <v>2415</v>
      </c>
      <c r="G152" s="252"/>
      <c r="H152" s="255">
        <v>13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180</v>
      </c>
      <c r="AU152" s="261" t="s">
        <v>85</v>
      </c>
      <c r="AV152" s="14" t="s">
        <v>85</v>
      </c>
      <c r="AW152" s="14" t="s">
        <v>33</v>
      </c>
      <c r="AX152" s="14" t="s">
        <v>83</v>
      </c>
      <c r="AY152" s="261" t="s">
        <v>172</v>
      </c>
    </row>
    <row r="153" s="2" customFormat="1" ht="24.15" customHeight="1">
      <c r="A153" s="39"/>
      <c r="B153" s="40"/>
      <c r="C153" s="227" t="s">
        <v>233</v>
      </c>
      <c r="D153" s="227" t="s">
        <v>174</v>
      </c>
      <c r="E153" s="228" t="s">
        <v>2274</v>
      </c>
      <c r="F153" s="229" t="s">
        <v>2275</v>
      </c>
      <c r="G153" s="230" t="s">
        <v>229</v>
      </c>
      <c r="H153" s="231">
        <v>0.0030000000000000001</v>
      </c>
      <c r="I153" s="232"/>
      <c r="J153" s="233">
        <f>ROUND(I153*H153,2)</f>
        <v>0</v>
      </c>
      <c r="K153" s="229" t="s">
        <v>178</v>
      </c>
      <c r="L153" s="45"/>
      <c r="M153" s="234" t="s">
        <v>1</v>
      </c>
      <c r="N153" s="235" t="s">
        <v>41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265</v>
      </c>
      <c r="AT153" s="238" t="s">
        <v>174</v>
      </c>
      <c r="AU153" s="238" t="s">
        <v>85</v>
      </c>
      <c r="AY153" s="18" t="s">
        <v>172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83</v>
      </c>
      <c r="BK153" s="239">
        <f>ROUND(I153*H153,2)</f>
        <v>0</v>
      </c>
      <c r="BL153" s="18" t="s">
        <v>265</v>
      </c>
      <c r="BM153" s="238" t="s">
        <v>2416</v>
      </c>
    </row>
    <row r="154" s="12" customFormat="1" ht="22.8" customHeight="1">
      <c r="A154" s="12"/>
      <c r="B154" s="211"/>
      <c r="C154" s="212"/>
      <c r="D154" s="213" t="s">
        <v>75</v>
      </c>
      <c r="E154" s="225" t="s">
        <v>2292</v>
      </c>
      <c r="F154" s="225" t="s">
        <v>2293</v>
      </c>
      <c r="G154" s="212"/>
      <c r="H154" s="212"/>
      <c r="I154" s="215"/>
      <c r="J154" s="226">
        <f>BK154</f>
        <v>0</v>
      </c>
      <c r="K154" s="212"/>
      <c r="L154" s="217"/>
      <c r="M154" s="218"/>
      <c r="N154" s="219"/>
      <c r="O154" s="219"/>
      <c r="P154" s="220">
        <f>SUM(P155:P157)</f>
        <v>0</v>
      </c>
      <c r="Q154" s="219"/>
      <c r="R154" s="220">
        <f>SUM(R155:R157)</f>
        <v>0</v>
      </c>
      <c r="S154" s="219"/>
      <c r="T154" s="221">
        <f>SUM(T155:T157)</f>
        <v>0.312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85</v>
      </c>
      <c r="AT154" s="223" t="s">
        <v>75</v>
      </c>
      <c r="AU154" s="223" t="s">
        <v>83</v>
      </c>
      <c r="AY154" s="222" t="s">
        <v>172</v>
      </c>
      <c r="BK154" s="224">
        <f>SUM(BK155:BK157)</f>
        <v>0</v>
      </c>
    </row>
    <row r="155" s="2" customFormat="1" ht="24.15" customHeight="1">
      <c r="A155" s="39"/>
      <c r="B155" s="40"/>
      <c r="C155" s="227" t="s">
        <v>238</v>
      </c>
      <c r="D155" s="227" t="s">
        <v>174</v>
      </c>
      <c r="E155" s="228" t="s">
        <v>2417</v>
      </c>
      <c r="F155" s="229" t="s">
        <v>2418</v>
      </c>
      <c r="G155" s="230" t="s">
        <v>2265</v>
      </c>
      <c r="H155" s="231">
        <v>1</v>
      </c>
      <c r="I155" s="232"/>
      <c r="J155" s="233">
        <f>ROUND(I155*H155,2)</f>
        <v>0</v>
      </c>
      <c r="K155" s="229" t="s">
        <v>178</v>
      </c>
      <c r="L155" s="45"/>
      <c r="M155" s="234" t="s">
        <v>1</v>
      </c>
      <c r="N155" s="235" t="s">
        <v>41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0.312</v>
      </c>
      <c r="T155" s="237">
        <f>S155*H155</f>
        <v>0.312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265</v>
      </c>
      <c r="AT155" s="238" t="s">
        <v>174</v>
      </c>
      <c r="AU155" s="238" t="s">
        <v>85</v>
      </c>
      <c r="AY155" s="18" t="s">
        <v>172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83</v>
      </c>
      <c r="BK155" s="239">
        <f>ROUND(I155*H155,2)</f>
        <v>0</v>
      </c>
      <c r="BL155" s="18" t="s">
        <v>265</v>
      </c>
      <c r="BM155" s="238" t="s">
        <v>2419</v>
      </c>
    </row>
    <row r="156" s="13" customFormat="1">
      <c r="A156" s="13"/>
      <c r="B156" s="240"/>
      <c r="C156" s="241"/>
      <c r="D156" s="242" t="s">
        <v>180</v>
      </c>
      <c r="E156" s="243" t="s">
        <v>1</v>
      </c>
      <c r="F156" s="244" t="s">
        <v>2420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180</v>
      </c>
      <c r="AU156" s="250" t="s">
        <v>85</v>
      </c>
      <c r="AV156" s="13" t="s">
        <v>83</v>
      </c>
      <c r="AW156" s="13" t="s">
        <v>33</v>
      </c>
      <c r="AX156" s="13" t="s">
        <v>76</v>
      </c>
      <c r="AY156" s="250" t="s">
        <v>172</v>
      </c>
    </row>
    <row r="157" s="14" customFormat="1">
      <c r="A157" s="14"/>
      <c r="B157" s="251"/>
      <c r="C157" s="252"/>
      <c r="D157" s="242" t="s">
        <v>180</v>
      </c>
      <c r="E157" s="253" t="s">
        <v>1</v>
      </c>
      <c r="F157" s="254" t="s">
        <v>83</v>
      </c>
      <c r="G157" s="252"/>
      <c r="H157" s="255">
        <v>1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180</v>
      </c>
      <c r="AU157" s="261" t="s">
        <v>85</v>
      </c>
      <c r="AV157" s="14" t="s">
        <v>85</v>
      </c>
      <c r="AW157" s="14" t="s">
        <v>33</v>
      </c>
      <c r="AX157" s="14" t="s">
        <v>83</v>
      </c>
      <c r="AY157" s="261" t="s">
        <v>172</v>
      </c>
    </row>
    <row r="158" s="12" customFormat="1" ht="22.8" customHeight="1">
      <c r="A158" s="12"/>
      <c r="B158" s="211"/>
      <c r="C158" s="212"/>
      <c r="D158" s="213" t="s">
        <v>75</v>
      </c>
      <c r="E158" s="225" t="s">
        <v>2421</v>
      </c>
      <c r="F158" s="225" t="s">
        <v>2422</v>
      </c>
      <c r="G158" s="212"/>
      <c r="H158" s="212"/>
      <c r="I158" s="215"/>
      <c r="J158" s="226">
        <f>BK158</f>
        <v>0</v>
      </c>
      <c r="K158" s="212"/>
      <c r="L158" s="217"/>
      <c r="M158" s="218"/>
      <c r="N158" s="219"/>
      <c r="O158" s="219"/>
      <c r="P158" s="220">
        <f>SUM(P159:P167)</f>
        <v>0</v>
      </c>
      <c r="Q158" s="219"/>
      <c r="R158" s="220">
        <f>SUM(R159:R167)</f>
        <v>0.086480000000000001</v>
      </c>
      <c r="S158" s="219"/>
      <c r="T158" s="221">
        <f>SUM(T159:T167)</f>
        <v>0.35625000000000001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85</v>
      </c>
      <c r="AT158" s="223" t="s">
        <v>75</v>
      </c>
      <c r="AU158" s="223" t="s">
        <v>83</v>
      </c>
      <c r="AY158" s="222" t="s">
        <v>172</v>
      </c>
      <c r="BK158" s="224">
        <f>SUM(BK159:BK167)</f>
        <v>0</v>
      </c>
    </row>
    <row r="159" s="2" customFormat="1" ht="24.15" customHeight="1">
      <c r="A159" s="39"/>
      <c r="B159" s="40"/>
      <c r="C159" s="227" t="s">
        <v>254</v>
      </c>
      <c r="D159" s="227" t="s">
        <v>174</v>
      </c>
      <c r="E159" s="228" t="s">
        <v>2423</v>
      </c>
      <c r="F159" s="229" t="s">
        <v>2424</v>
      </c>
      <c r="G159" s="230" t="s">
        <v>301</v>
      </c>
      <c r="H159" s="231">
        <v>1</v>
      </c>
      <c r="I159" s="232"/>
      <c r="J159" s="233">
        <f>ROUND(I159*H159,2)</f>
        <v>0</v>
      </c>
      <c r="K159" s="229" t="s">
        <v>178</v>
      </c>
      <c r="L159" s="45"/>
      <c r="M159" s="234" t="s">
        <v>1</v>
      </c>
      <c r="N159" s="235" t="s">
        <v>41</v>
      </c>
      <c r="O159" s="92"/>
      <c r="P159" s="236">
        <f>O159*H159</f>
        <v>0</v>
      </c>
      <c r="Q159" s="236">
        <v>0.00017000000000000001</v>
      </c>
      <c r="R159" s="236">
        <f>Q159*H159</f>
        <v>0.00017000000000000001</v>
      </c>
      <c r="S159" s="236">
        <v>0.35625000000000001</v>
      </c>
      <c r="T159" s="237">
        <f>S159*H159</f>
        <v>0.35625000000000001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265</v>
      </c>
      <c r="AT159" s="238" t="s">
        <v>174</v>
      </c>
      <c r="AU159" s="238" t="s">
        <v>85</v>
      </c>
      <c r="AY159" s="18" t="s">
        <v>172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83</v>
      </c>
      <c r="BK159" s="239">
        <f>ROUND(I159*H159,2)</f>
        <v>0</v>
      </c>
      <c r="BL159" s="18" t="s">
        <v>265</v>
      </c>
      <c r="BM159" s="238" t="s">
        <v>2425</v>
      </c>
    </row>
    <row r="160" s="13" customFormat="1">
      <c r="A160" s="13"/>
      <c r="B160" s="240"/>
      <c r="C160" s="241"/>
      <c r="D160" s="242" t="s">
        <v>180</v>
      </c>
      <c r="E160" s="243" t="s">
        <v>1</v>
      </c>
      <c r="F160" s="244" t="s">
        <v>2426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180</v>
      </c>
      <c r="AU160" s="250" t="s">
        <v>85</v>
      </c>
      <c r="AV160" s="13" t="s">
        <v>83</v>
      </c>
      <c r="AW160" s="13" t="s">
        <v>33</v>
      </c>
      <c r="AX160" s="13" t="s">
        <v>76</v>
      </c>
      <c r="AY160" s="250" t="s">
        <v>172</v>
      </c>
    </row>
    <row r="161" s="14" customFormat="1">
      <c r="A161" s="14"/>
      <c r="B161" s="251"/>
      <c r="C161" s="252"/>
      <c r="D161" s="242" t="s">
        <v>180</v>
      </c>
      <c r="E161" s="253" t="s">
        <v>1</v>
      </c>
      <c r="F161" s="254" t="s">
        <v>83</v>
      </c>
      <c r="G161" s="252"/>
      <c r="H161" s="255">
        <v>1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180</v>
      </c>
      <c r="AU161" s="261" t="s">
        <v>85</v>
      </c>
      <c r="AV161" s="14" t="s">
        <v>85</v>
      </c>
      <c r="AW161" s="14" t="s">
        <v>33</v>
      </c>
      <c r="AX161" s="14" t="s">
        <v>83</v>
      </c>
      <c r="AY161" s="261" t="s">
        <v>172</v>
      </c>
    </row>
    <row r="162" s="2" customFormat="1" ht="24.15" customHeight="1">
      <c r="A162" s="39"/>
      <c r="B162" s="40"/>
      <c r="C162" s="227" t="s">
        <v>8</v>
      </c>
      <c r="D162" s="227" t="s">
        <v>174</v>
      </c>
      <c r="E162" s="228" t="s">
        <v>2427</v>
      </c>
      <c r="F162" s="229" t="s">
        <v>2428</v>
      </c>
      <c r="G162" s="230" t="s">
        <v>2265</v>
      </c>
      <c r="H162" s="231">
        <v>1</v>
      </c>
      <c r="I162" s="232"/>
      <c r="J162" s="233">
        <f>ROUND(I162*H162,2)</f>
        <v>0</v>
      </c>
      <c r="K162" s="229" t="s">
        <v>178</v>
      </c>
      <c r="L162" s="45"/>
      <c r="M162" s="234" t="s">
        <v>1</v>
      </c>
      <c r="N162" s="235" t="s">
        <v>41</v>
      </c>
      <c r="O162" s="92"/>
      <c r="P162" s="236">
        <f>O162*H162</f>
        <v>0</v>
      </c>
      <c r="Q162" s="236">
        <v>0.080610000000000001</v>
      </c>
      <c r="R162" s="236">
        <f>Q162*H162</f>
        <v>0.080610000000000001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265</v>
      </c>
      <c r="AT162" s="238" t="s">
        <v>174</v>
      </c>
      <c r="AU162" s="238" t="s">
        <v>85</v>
      </c>
      <c r="AY162" s="18" t="s">
        <v>172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83</v>
      </c>
      <c r="BK162" s="239">
        <f>ROUND(I162*H162,2)</f>
        <v>0</v>
      </c>
      <c r="BL162" s="18" t="s">
        <v>265</v>
      </c>
      <c r="BM162" s="238" t="s">
        <v>2429</v>
      </c>
    </row>
    <row r="163" s="2" customFormat="1" ht="14.4" customHeight="1">
      <c r="A163" s="39"/>
      <c r="B163" s="40"/>
      <c r="C163" s="227" t="s">
        <v>244</v>
      </c>
      <c r="D163" s="227" t="s">
        <v>174</v>
      </c>
      <c r="E163" s="228" t="s">
        <v>2430</v>
      </c>
      <c r="F163" s="229" t="s">
        <v>2431</v>
      </c>
      <c r="G163" s="230" t="s">
        <v>301</v>
      </c>
      <c r="H163" s="231">
        <v>1</v>
      </c>
      <c r="I163" s="232"/>
      <c r="J163" s="233">
        <f>ROUND(I163*H163,2)</f>
        <v>0</v>
      </c>
      <c r="K163" s="229" t="s">
        <v>178</v>
      </c>
      <c r="L163" s="45"/>
      <c r="M163" s="234" t="s">
        <v>1</v>
      </c>
      <c r="N163" s="235" t="s">
        <v>41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265</v>
      </c>
      <c r="AT163" s="238" t="s">
        <v>174</v>
      </c>
      <c r="AU163" s="238" t="s">
        <v>85</v>
      </c>
      <c r="AY163" s="18" t="s">
        <v>172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83</v>
      </c>
      <c r="BK163" s="239">
        <f>ROUND(I163*H163,2)</f>
        <v>0</v>
      </c>
      <c r="BL163" s="18" t="s">
        <v>265</v>
      </c>
      <c r="BM163" s="238" t="s">
        <v>2432</v>
      </c>
    </row>
    <row r="164" s="2" customFormat="1" ht="24.15" customHeight="1">
      <c r="A164" s="39"/>
      <c r="B164" s="40"/>
      <c r="C164" s="227" t="s">
        <v>272</v>
      </c>
      <c r="D164" s="227" t="s">
        <v>174</v>
      </c>
      <c r="E164" s="228" t="s">
        <v>2433</v>
      </c>
      <c r="F164" s="229" t="s">
        <v>2434</v>
      </c>
      <c r="G164" s="230" t="s">
        <v>229</v>
      </c>
      <c r="H164" s="231">
        <v>0.35599999999999998</v>
      </c>
      <c r="I164" s="232"/>
      <c r="J164" s="233">
        <f>ROUND(I164*H164,2)</f>
        <v>0</v>
      </c>
      <c r="K164" s="229" t="s">
        <v>178</v>
      </c>
      <c r="L164" s="45"/>
      <c r="M164" s="234" t="s">
        <v>1</v>
      </c>
      <c r="N164" s="235" t="s">
        <v>41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265</v>
      </c>
      <c r="AT164" s="238" t="s">
        <v>174</v>
      </c>
      <c r="AU164" s="238" t="s">
        <v>85</v>
      </c>
      <c r="AY164" s="18" t="s">
        <v>172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83</v>
      </c>
      <c r="BK164" s="239">
        <f>ROUND(I164*H164,2)</f>
        <v>0</v>
      </c>
      <c r="BL164" s="18" t="s">
        <v>265</v>
      </c>
      <c r="BM164" s="238" t="s">
        <v>2435</v>
      </c>
    </row>
    <row r="165" s="2" customFormat="1" ht="24.15" customHeight="1">
      <c r="A165" s="39"/>
      <c r="B165" s="40"/>
      <c r="C165" s="227" t="s">
        <v>265</v>
      </c>
      <c r="D165" s="227" t="s">
        <v>174</v>
      </c>
      <c r="E165" s="228" t="s">
        <v>2436</v>
      </c>
      <c r="F165" s="229" t="s">
        <v>2437</v>
      </c>
      <c r="G165" s="230" t="s">
        <v>594</v>
      </c>
      <c r="H165" s="231">
        <v>1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41</v>
      </c>
      <c r="O165" s="92"/>
      <c r="P165" s="236">
        <f>O165*H165</f>
        <v>0</v>
      </c>
      <c r="Q165" s="236">
        <v>0.0057000000000000002</v>
      </c>
      <c r="R165" s="236">
        <f>Q165*H165</f>
        <v>0.0057000000000000002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265</v>
      </c>
      <c r="AT165" s="238" t="s">
        <v>174</v>
      </c>
      <c r="AU165" s="238" t="s">
        <v>85</v>
      </c>
      <c r="AY165" s="18" t="s">
        <v>172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83</v>
      </c>
      <c r="BK165" s="239">
        <f>ROUND(I165*H165,2)</f>
        <v>0</v>
      </c>
      <c r="BL165" s="18" t="s">
        <v>265</v>
      </c>
      <c r="BM165" s="238" t="s">
        <v>2438</v>
      </c>
    </row>
    <row r="166" s="2" customFormat="1" ht="14.4" customHeight="1">
      <c r="A166" s="39"/>
      <c r="B166" s="40"/>
      <c r="C166" s="227" t="s">
        <v>278</v>
      </c>
      <c r="D166" s="227" t="s">
        <v>174</v>
      </c>
      <c r="E166" s="228" t="s">
        <v>2439</v>
      </c>
      <c r="F166" s="229" t="s">
        <v>2440</v>
      </c>
      <c r="G166" s="230" t="s">
        <v>229</v>
      </c>
      <c r="H166" s="231">
        <v>0.085999999999999993</v>
      </c>
      <c r="I166" s="232"/>
      <c r="J166" s="233">
        <f>ROUND(I166*H166,2)</f>
        <v>0</v>
      </c>
      <c r="K166" s="229" t="s">
        <v>178</v>
      </c>
      <c r="L166" s="45"/>
      <c r="M166" s="234" t="s">
        <v>1</v>
      </c>
      <c r="N166" s="235" t="s">
        <v>41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265</v>
      </c>
      <c r="AT166" s="238" t="s">
        <v>174</v>
      </c>
      <c r="AU166" s="238" t="s">
        <v>85</v>
      </c>
      <c r="AY166" s="18" t="s">
        <v>172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83</v>
      </c>
      <c r="BK166" s="239">
        <f>ROUND(I166*H166,2)</f>
        <v>0</v>
      </c>
      <c r="BL166" s="18" t="s">
        <v>265</v>
      </c>
      <c r="BM166" s="238" t="s">
        <v>2441</v>
      </c>
    </row>
    <row r="167" s="2" customFormat="1" ht="24.15" customHeight="1">
      <c r="A167" s="39"/>
      <c r="B167" s="40"/>
      <c r="C167" s="227" t="s">
        <v>283</v>
      </c>
      <c r="D167" s="227" t="s">
        <v>174</v>
      </c>
      <c r="E167" s="228" t="s">
        <v>2442</v>
      </c>
      <c r="F167" s="229" t="s">
        <v>2443</v>
      </c>
      <c r="G167" s="230" t="s">
        <v>229</v>
      </c>
      <c r="H167" s="231">
        <v>0.085999999999999993</v>
      </c>
      <c r="I167" s="232"/>
      <c r="J167" s="233">
        <f>ROUND(I167*H167,2)</f>
        <v>0</v>
      </c>
      <c r="K167" s="229" t="s">
        <v>178</v>
      </c>
      <c r="L167" s="45"/>
      <c r="M167" s="234" t="s">
        <v>1</v>
      </c>
      <c r="N167" s="235" t="s">
        <v>41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265</v>
      </c>
      <c r="AT167" s="238" t="s">
        <v>174</v>
      </c>
      <c r="AU167" s="238" t="s">
        <v>85</v>
      </c>
      <c r="AY167" s="18" t="s">
        <v>172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83</v>
      </c>
      <c r="BK167" s="239">
        <f>ROUND(I167*H167,2)</f>
        <v>0</v>
      </c>
      <c r="BL167" s="18" t="s">
        <v>265</v>
      </c>
      <c r="BM167" s="238" t="s">
        <v>2444</v>
      </c>
    </row>
    <row r="168" s="12" customFormat="1" ht="22.8" customHeight="1">
      <c r="A168" s="12"/>
      <c r="B168" s="211"/>
      <c r="C168" s="212"/>
      <c r="D168" s="213" t="s">
        <v>75</v>
      </c>
      <c r="E168" s="225" t="s">
        <v>2445</v>
      </c>
      <c r="F168" s="225" t="s">
        <v>2446</v>
      </c>
      <c r="G168" s="212"/>
      <c r="H168" s="212"/>
      <c r="I168" s="215"/>
      <c r="J168" s="226">
        <f>BK168</f>
        <v>0</v>
      </c>
      <c r="K168" s="212"/>
      <c r="L168" s="217"/>
      <c r="M168" s="218"/>
      <c r="N168" s="219"/>
      <c r="O168" s="219"/>
      <c r="P168" s="220">
        <f>SUM(P169:P194)</f>
        <v>0</v>
      </c>
      <c r="Q168" s="219"/>
      <c r="R168" s="220">
        <f>SUM(R169:R194)</f>
        <v>0.23315</v>
      </c>
      <c r="S168" s="219"/>
      <c r="T168" s="221">
        <f>SUM(T169:T194)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2" t="s">
        <v>85</v>
      </c>
      <c r="AT168" s="223" t="s">
        <v>75</v>
      </c>
      <c r="AU168" s="223" t="s">
        <v>83</v>
      </c>
      <c r="AY168" s="222" t="s">
        <v>172</v>
      </c>
      <c r="BK168" s="224">
        <f>SUM(BK169:BK194)</f>
        <v>0</v>
      </c>
    </row>
    <row r="169" s="2" customFormat="1" ht="14.4" customHeight="1">
      <c r="A169" s="39"/>
      <c r="B169" s="40"/>
      <c r="C169" s="227" t="s">
        <v>288</v>
      </c>
      <c r="D169" s="227" t="s">
        <v>174</v>
      </c>
      <c r="E169" s="228" t="s">
        <v>2447</v>
      </c>
      <c r="F169" s="229" t="s">
        <v>2448</v>
      </c>
      <c r="G169" s="230" t="s">
        <v>301</v>
      </c>
      <c r="H169" s="231">
        <v>1</v>
      </c>
      <c r="I169" s="232"/>
      <c r="J169" s="233">
        <f>ROUND(I169*H169,2)</f>
        <v>0</v>
      </c>
      <c r="K169" s="229" t="s">
        <v>178</v>
      </c>
      <c r="L169" s="45"/>
      <c r="M169" s="234" t="s">
        <v>1</v>
      </c>
      <c r="N169" s="235" t="s">
        <v>41</v>
      </c>
      <c r="O169" s="92"/>
      <c r="P169" s="236">
        <f>O169*H169</f>
        <v>0</v>
      </c>
      <c r="Q169" s="236">
        <v>0.055840000000000001</v>
      </c>
      <c r="R169" s="236">
        <f>Q169*H169</f>
        <v>0.055840000000000001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265</v>
      </c>
      <c r="AT169" s="238" t="s">
        <v>174</v>
      </c>
      <c r="AU169" s="238" t="s">
        <v>85</v>
      </c>
      <c r="AY169" s="18" t="s">
        <v>172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83</v>
      </c>
      <c r="BK169" s="239">
        <f>ROUND(I169*H169,2)</f>
        <v>0</v>
      </c>
      <c r="BL169" s="18" t="s">
        <v>265</v>
      </c>
      <c r="BM169" s="238" t="s">
        <v>2449</v>
      </c>
    </row>
    <row r="170" s="13" customFormat="1">
      <c r="A170" s="13"/>
      <c r="B170" s="240"/>
      <c r="C170" s="241"/>
      <c r="D170" s="242" t="s">
        <v>180</v>
      </c>
      <c r="E170" s="243" t="s">
        <v>1</v>
      </c>
      <c r="F170" s="244" t="s">
        <v>2450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180</v>
      </c>
      <c r="AU170" s="250" t="s">
        <v>85</v>
      </c>
      <c r="AV170" s="13" t="s">
        <v>83</v>
      </c>
      <c r="AW170" s="13" t="s">
        <v>33</v>
      </c>
      <c r="AX170" s="13" t="s">
        <v>76</v>
      </c>
      <c r="AY170" s="250" t="s">
        <v>172</v>
      </c>
    </row>
    <row r="171" s="14" customFormat="1">
      <c r="A171" s="14"/>
      <c r="B171" s="251"/>
      <c r="C171" s="252"/>
      <c r="D171" s="242" t="s">
        <v>180</v>
      </c>
      <c r="E171" s="253" t="s">
        <v>1</v>
      </c>
      <c r="F171" s="254" t="s">
        <v>83</v>
      </c>
      <c r="G171" s="252"/>
      <c r="H171" s="255">
        <v>1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180</v>
      </c>
      <c r="AU171" s="261" t="s">
        <v>85</v>
      </c>
      <c r="AV171" s="14" t="s">
        <v>85</v>
      </c>
      <c r="AW171" s="14" t="s">
        <v>33</v>
      </c>
      <c r="AX171" s="14" t="s">
        <v>83</v>
      </c>
      <c r="AY171" s="261" t="s">
        <v>172</v>
      </c>
    </row>
    <row r="172" s="2" customFormat="1" ht="24.15" customHeight="1">
      <c r="A172" s="39"/>
      <c r="B172" s="40"/>
      <c r="C172" s="227" t="s">
        <v>7</v>
      </c>
      <c r="D172" s="227" t="s">
        <v>174</v>
      </c>
      <c r="E172" s="228" t="s">
        <v>2451</v>
      </c>
      <c r="F172" s="229" t="s">
        <v>2452</v>
      </c>
      <c r="G172" s="230" t="s">
        <v>301</v>
      </c>
      <c r="H172" s="231">
        <v>1</v>
      </c>
      <c r="I172" s="232"/>
      <c r="J172" s="233">
        <f>ROUND(I172*H172,2)</f>
        <v>0</v>
      </c>
      <c r="K172" s="229" t="s">
        <v>178</v>
      </c>
      <c r="L172" s="45"/>
      <c r="M172" s="234" t="s">
        <v>1</v>
      </c>
      <c r="N172" s="235" t="s">
        <v>41</v>
      </c>
      <c r="O172" s="92"/>
      <c r="P172" s="236">
        <f>O172*H172</f>
        <v>0</v>
      </c>
      <c r="Q172" s="236">
        <v>0.06479</v>
      </c>
      <c r="R172" s="236">
        <f>Q172*H172</f>
        <v>0.06479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265</v>
      </c>
      <c r="AT172" s="238" t="s">
        <v>174</v>
      </c>
      <c r="AU172" s="238" t="s">
        <v>85</v>
      </c>
      <c r="AY172" s="18" t="s">
        <v>172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83</v>
      </c>
      <c r="BK172" s="239">
        <f>ROUND(I172*H172,2)</f>
        <v>0</v>
      </c>
      <c r="BL172" s="18" t="s">
        <v>265</v>
      </c>
      <c r="BM172" s="238" t="s">
        <v>2453</v>
      </c>
    </row>
    <row r="173" s="13" customFormat="1">
      <c r="A173" s="13"/>
      <c r="B173" s="240"/>
      <c r="C173" s="241"/>
      <c r="D173" s="242" t="s">
        <v>180</v>
      </c>
      <c r="E173" s="243" t="s">
        <v>1</v>
      </c>
      <c r="F173" s="244" t="s">
        <v>2450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180</v>
      </c>
      <c r="AU173" s="250" t="s">
        <v>85</v>
      </c>
      <c r="AV173" s="13" t="s">
        <v>83</v>
      </c>
      <c r="AW173" s="13" t="s">
        <v>33</v>
      </c>
      <c r="AX173" s="13" t="s">
        <v>76</v>
      </c>
      <c r="AY173" s="250" t="s">
        <v>172</v>
      </c>
    </row>
    <row r="174" s="14" customFormat="1">
      <c r="A174" s="14"/>
      <c r="B174" s="251"/>
      <c r="C174" s="252"/>
      <c r="D174" s="242" t="s">
        <v>180</v>
      </c>
      <c r="E174" s="253" t="s">
        <v>1</v>
      </c>
      <c r="F174" s="254" t="s">
        <v>83</v>
      </c>
      <c r="G174" s="252"/>
      <c r="H174" s="255">
        <v>1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180</v>
      </c>
      <c r="AU174" s="261" t="s">
        <v>85</v>
      </c>
      <c r="AV174" s="14" t="s">
        <v>85</v>
      </c>
      <c r="AW174" s="14" t="s">
        <v>33</v>
      </c>
      <c r="AX174" s="14" t="s">
        <v>83</v>
      </c>
      <c r="AY174" s="261" t="s">
        <v>172</v>
      </c>
    </row>
    <row r="175" s="2" customFormat="1" ht="24.15" customHeight="1">
      <c r="A175" s="39"/>
      <c r="B175" s="40"/>
      <c r="C175" s="227" t="s">
        <v>308</v>
      </c>
      <c r="D175" s="227" t="s">
        <v>174</v>
      </c>
      <c r="E175" s="228" t="s">
        <v>2454</v>
      </c>
      <c r="F175" s="229" t="s">
        <v>2455</v>
      </c>
      <c r="G175" s="230" t="s">
        <v>2265</v>
      </c>
      <c r="H175" s="231">
        <v>1</v>
      </c>
      <c r="I175" s="232"/>
      <c r="J175" s="233">
        <f>ROUND(I175*H175,2)</f>
        <v>0</v>
      </c>
      <c r="K175" s="229" t="s">
        <v>178</v>
      </c>
      <c r="L175" s="45"/>
      <c r="M175" s="234" t="s">
        <v>1</v>
      </c>
      <c r="N175" s="235" t="s">
        <v>41</v>
      </c>
      <c r="O175" s="92"/>
      <c r="P175" s="236">
        <f>O175*H175</f>
        <v>0</v>
      </c>
      <c r="Q175" s="236">
        <v>0.087730000000000002</v>
      </c>
      <c r="R175" s="236">
        <f>Q175*H175</f>
        <v>0.087730000000000002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265</v>
      </c>
      <c r="AT175" s="238" t="s">
        <v>174</v>
      </c>
      <c r="AU175" s="238" t="s">
        <v>85</v>
      </c>
      <c r="AY175" s="18" t="s">
        <v>172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83</v>
      </c>
      <c r="BK175" s="239">
        <f>ROUND(I175*H175,2)</f>
        <v>0</v>
      </c>
      <c r="BL175" s="18" t="s">
        <v>265</v>
      </c>
      <c r="BM175" s="238" t="s">
        <v>2456</v>
      </c>
    </row>
    <row r="176" s="13" customFormat="1">
      <c r="A176" s="13"/>
      <c r="B176" s="240"/>
      <c r="C176" s="241"/>
      <c r="D176" s="242" t="s">
        <v>180</v>
      </c>
      <c r="E176" s="243" t="s">
        <v>1</v>
      </c>
      <c r="F176" s="244" t="s">
        <v>2457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180</v>
      </c>
      <c r="AU176" s="250" t="s">
        <v>85</v>
      </c>
      <c r="AV176" s="13" t="s">
        <v>83</v>
      </c>
      <c r="AW176" s="13" t="s">
        <v>33</v>
      </c>
      <c r="AX176" s="13" t="s">
        <v>76</v>
      </c>
      <c r="AY176" s="250" t="s">
        <v>172</v>
      </c>
    </row>
    <row r="177" s="14" customFormat="1">
      <c r="A177" s="14"/>
      <c r="B177" s="251"/>
      <c r="C177" s="252"/>
      <c r="D177" s="242" t="s">
        <v>180</v>
      </c>
      <c r="E177" s="253" t="s">
        <v>1</v>
      </c>
      <c r="F177" s="254" t="s">
        <v>83</v>
      </c>
      <c r="G177" s="252"/>
      <c r="H177" s="255">
        <v>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180</v>
      </c>
      <c r="AU177" s="261" t="s">
        <v>85</v>
      </c>
      <c r="AV177" s="14" t="s">
        <v>85</v>
      </c>
      <c r="AW177" s="14" t="s">
        <v>33</v>
      </c>
      <c r="AX177" s="14" t="s">
        <v>83</v>
      </c>
      <c r="AY177" s="261" t="s">
        <v>172</v>
      </c>
    </row>
    <row r="178" s="2" customFormat="1" ht="24.15" customHeight="1">
      <c r="A178" s="39"/>
      <c r="B178" s="40"/>
      <c r="C178" s="227" t="s">
        <v>298</v>
      </c>
      <c r="D178" s="227" t="s">
        <v>174</v>
      </c>
      <c r="E178" s="228" t="s">
        <v>2458</v>
      </c>
      <c r="F178" s="229" t="s">
        <v>2459</v>
      </c>
      <c r="G178" s="230" t="s">
        <v>2265</v>
      </c>
      <c r="H178" s="231">
        <v>1</v>
      </c>
      <c r="I178" s="232"/>
      <c r="J178" s="233">
        <f>ROUND(I178*H178,2)</f>
        <v>0</v>
      </c>
      <c r="K178" s="229" t="s">
        <v>178</v>
      </c>
      <c r="L178" s="45"/>
      <c r="M178" s="234" t="s">
        <v>1</v>
      </c>
      <c r="N178" s="235" t="s">
        <v>41</v>
      </c>
      <c r="O178" s="92"/>
      <c r="P178" s="236">
        <f>O178*H178</f>
        <v>0</v>
      </c>
      <c r="Q178" s="236">
        <v>0.012070000000000001</v>
      </c>
      <c r="R178" s="236">
        <f>Q178*H178</f>
        <v>0.012070000000000001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265</v>
      </c>
      <c r="AT178" s="238" t="s">
        <v>174</v>
      </c>
      <c r="AU178" s="238" t="s">
        <v>85</v>
      </c>
      <c r="AY178" s="18" t="s">
        <v>172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83</v>
      </c>
      <c r="BK178" s="239">
        <f>ROUND(I178*H178,2)</f>
        <v>0</v>
      </c>
      <c r="BL178" s="18" t="s">
        <v>265</v>
      </c>
      <c r="BM178" s="238" t="s">
        <v>2460</v>
      </c>
    </row>
    <row r="179" s="13" customFormat="1">
      <c r="A179" s="13"/>
      <c r="B179" s="240"/>
      <c r="C179" s="241"/>
      <c r="D179" s="242" t="s">
        <v>180</v>
      </c>
      <c r="E179" s="243" t="s">
        <v>1</v>
      </c>
      <c r="F179" s="244" t="s">
        <v>2461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180</v>
      </c>
      <c r="AU179" s="250" t="s">
        <v>85</v>
      </c>
      <c r="AV179" s="13" t="s">
        <v>83</v>
      </c>
      <c r="AW179" s="13" t="s">
        <v>33</v>
      </c>
      <c r="AX179" s="13" t="s">
        <v>76</v>
      </c>
      <c r="AY179" s="250" t="s">
        <v>172</v>
      </c>
    </row>
    <row r="180" s="14" customFormat="1">
      <c r="A180" s="14"/>
      <c r="B180" s="251"/>
      <c r="C180" s="252"/>
      <c r="D180" s="242" t="s">
        <v>180</v>
      </c>
      <c r="E180" s="253" t="s">
        <v>1</v>
      </c>
      <c r="F180" s="254" t="s">
        <v>83</v>
      </c>
      <c r="G180" s="252"/>
      <c r="H180" s="255">
        <v>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180</v>
      </c>
      <c r="AU180" s="261" t="s">
        <v>85</v>
      </c>
      <c r="AV180" s="14" t="s">
        <v>85</v>
      </c>
      <c r="AW180" s="14" t="s">
        <v>33</v>
      </c>
      <c r="AX180" s="14" t="s">
        <v>83</v>
      </c>
      <c r="AY180" s="261" t="s">
        <v>172</v>
      </c>
    </row>
    <row r="181" s="2" customFormat="1" ht="24.15" customHeight="1">
      <c r="A181" s="39"/>
      <c r="B181" s="40"/>
      <c r="C181" s="227" t="s">
        <v>303</v>
      </c>
      <c r="D181" s="227" t="s">
        <v>174</v>
      </c>
      <c r="E181" s="228" t="s">
        <v>2462</v>
      </c>
      <c r="F181" s="229" t="s">
        <v>2463</v>
      </c>
      <c r="G181" s="230" t="s">
        <v>301</v>
      </c>
      <c r="H181" s="231">
        <v>1</v>
      </c>
      <c r="I181" s="232"/>
      <c r="J181" s="233">
        <f>ROUND(I181*H181,2)</f>
        <v>0</v>
      </c>
      <c r="K181" s="229" t="s">
        <v>178</v>
      </c>
      <c r="L181" s="45"/>
      <c r="M181" s="234" t="s">
        <v>1</v>
      </c>
      <c r="N181" s="235" t="s">
        <v>41</v>
      </c>
      <c r="O181" s="92"/>
      <c r="P181" s="236">
        <f>O181*H181</f>
        <v>0</v>
      </c>
      <c r="Q181" s="236">
        <v>0.00068000000000000005</v>
      </c>
      <c r="R181" s="236">
        <f>Q181*H181</f>
        <v>0.00068000000000000005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265</v>
      </c>
      <c r="AT181" s="238" t="s">
        <v>174</v>
      </c>
      <c r="AU181" s="238" t="s">
        <v>85</v>
      </c>
      <c r="AY181" s="18" t="s">
        <v>172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83</v>
      </c>
      <c r="BK181" s="239">
        <f>ROUND(I181*H181,2)</f>
        <v>0</v>
      </c>
      <c r="BL181" s="18" t="s">
        <v>265</v>
      </c>
      <c r="BM181" s="238" t="s">
        <v>2464</v>
      </c>
    </row>
    <row r="182" s="13" customFormat="1">
      <c r="A182" s="13"/>
      <c r="B182" s="240"/>
      <c r="C182" s="241"/>
      <c r="D182" s="242" t="s">
        <v>180</v>
      </c>
      <c r="E182" s="243" t="s">
        <v>1</v>
      </c>
      <c r="F182" s="244" t="s">
        <v>2465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180</v>
      </c>
      <c r="AU182" s="250" t="s">
        <v>85</v>
      </c>
      <c r="AV182" s="13" t="s">
        <v>83</v>
      </c>
      <c r="AW182" s="13" t="s">
        <v>33</v>
      </c>
      <c r="AX182" s="13" t="s">
        <v>76</v>
      </c>
      <c r="AY182" s="250" t="s">
        <v>172</v>
      </c>
    </row>
    <row r="183" s="14" customFormat="1">
      <c r="A183" s="14"/>
      <c r="B183" s="251"/>
      <c r="C183" s="252"/>
      <c r="D183" s="242" t="s">
        <v>180</v>
      </c>
      <c r="E183" s="253" t="s">
        <v>1</v>
      </c>
      <c r="F183" s="254" t="s">
        <v>83</v>
      </c>
      <c r="G183" s="252"/>
      <c r="H183" s="255">
        <v>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180</v>
      </c>
      <c r="AU183" s="261" t="s">
        <v>85</v>
      </c>
      <c r="AV183" s="14" t="s">
        <v>85</v>
      </c>
      <c r="AW183" s="14" t="s">
        <v>33</v>
      </c>
      <c r="AX183" s="14" t="s">
        <v>83</v>
      </c>
      <c r="AY183" s="261" t="s">
        <v>172</v>
      </c>
    </row>
    <row r="184" s="2" customFormat="1" ht="24.15" customHeight="1">
      <c r="A184" s="39"/>
      <c r="B184" s="40"/>
      <c r="C184" s="227" t="s">
        <v>312</v>
      </c>
      <c r="D184" s="227" t="s">
        <v>174</v>
      </c>
      <c r="E184" s="228" t="s">
        <v>2466</v>
      </c>
      <c r="F184" s="229" t="s">
        <v>2467</v>
      </c>
      <c r="G184" s="230" t="s">
        <v>2265</v>
      </c>
      <c r="H184" s="231">
        <v>1</v>
      </c>
      <c r="I184" s="232"/>
      <c r="J184" s="233">
        <f>ROUND(I184*H184,2)</f>
        <v>0</v>
      </c>
      <c r="K184" s="229" t="s">
        <v>178</v>
      </c>
      <c r="L184" s="45"/>
      <c r="M184" s="234" t="s">
        <v>1</v>
      </c>
      <c r="N184" s="235" t="s">
        <v>41</v>
      </c>
      <c r="O184" s="92"/>
      <c r="P184" s="236">
        <f>O184*H184</f>
        <v>0</v>
      </c>
      <c r="Q184" s="236">
        <v>0.0054799999999999996</v>
      </c>
      <c r="R184" s="236">
        <f>Q184*H184</f>
        <v>0.0054799999999999996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265</v>
      </c>
      <c r="AT184" s="238" t="s">
        <v>174</v>
      </c>
      <c r="AU184" s="238" t="s">
        <v>85</v>
      </c>
      <c r="AY184" s="18" t="s">
        <v>172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83</v>
      </c>
      <c r="BK184" s="239">
        <f>ROUND(I184*H184,2)</f>
        <v>0</v>
      </c>
      <c r="BL184" s="18" t="s">
        <v>265</v>
      </c>
      <c r="BM184" s="238" t="s">
        <v>2468</v>
      </c>
    </row>
    <row r="185" s="13" customFormat="1">
      <c r="A185" s="13"/>
      <c r="B185" s="240"/>
      <c r="C185" s="241"/>
      <c r="D185" s="242" t="s">
        <v>180</v>
      </c>
      <c r="E185" s="243" t="s">
        <v>1</v>
      </c>
      <c r="F185" s="244" t="s">
        <v>2469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180</v>
      </c>
      <c r="AU185" s="250" t="s">
        <v>85</v>
      </c>
      <c r="AV185" s="13" t="s">
        <v>83</v>
      </c>
      <c r="AW185" s="13" t="s">
        <v>33</v>
      </c>
      <c r="AX185" s="13" t="s">
        <v>76</v>
      </c>
      <c r="AY185" s="250" t="s">
        <v>172</v>
      </c>
    </row>
    <row r="186" s="13" customFormat="1">
      <c r="A186" s="13"/>
      <c r="B186" s="240"/>
      <c r="C186" s="241"/>
      <c r="D186" s="242" t="s">
        <v>180</v>
      </c>
      <c r="E186" s="243" t="s">
        <v>1</v>
      </c>
      <c r="F186" s="244" t="s">
        <v>2470</v>
      </c>
      <c r="G186" s="241"/>
      <c r="H186" s="243" t="s">
        <v>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180</v>
      </c>
      <c r="AU186" s="250" t="s">
        <v>85</v>
      </c>
      <c r="AV186" s="13" t="s">
        <v>83</v>
      </c>
      <c r="AW186" s="13" t="s">
        <v>33</v>
      </c>
      <c r="AX186" s="13" t="s">
        <v>76</v>
      </c>
      <c r="AY186" s="250" t="s">
        <v>172</v>
      </c>
    </row>
    <row r="187" s="13" customFormat="1">
      <c r="A187" s="13"/>
      <c r="B187" s="240"/>
      <c r="C187" s="241"/>
      <c r="D187" s="242" t="s">
        <v>180</v>
      </c>
      <c r="E187" s="243" t="s">
        <v>1</v>
      </c>
      <c r="F187" s="244" t="s">
        <v>2471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180</v>
      </c>
      <c r="AU187" s="250" t="s">
        <v>85</v>
      </c>
      <c r="AV187" s="13" t="s">
        <v>83</v>
      </c>
      <c r="AW187" s="13" t="s">
        <v>33</v>
      </c>
      <c r="AX187" s="13" t="s">
        <v>76</v>
      </c>
      <c r="AY187" s="250" t="s">
        <v>172</v>
      </c>
    </row>
    <row r="188" s="14" customFormat="1">
      <c r="A188" s="14"/>
      <c r="B188" s="251"/>
      <c r="C188" s="252"/>
      <c r="D188" s="242" t="s">
        <v>180</v>
      </c>
      <c r="E188" s="253" t="s">
        <v>1</v>
      </c>
      <c r="F188" s="254" t="s">
        <v>83</v>
      </c>
      <c r="G188" s="252"/>
      <c r="H188" s="255">
        <v>1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180</v>
      </c>
      <c r="AU188" s="261" t="s">
        <v>85</v>
      </c>
      <c r="AV188" s="14" t="s">
        <v>85</v>
      </c>
      <c r="AW188" s="14" t="s">
        <v>33</v>
      </c>
      <c r="AX188" s="14" t="s">
        <v>83</v>
      </c>
      <c r="AY188" s="261" t="s">
        <v>172</v>
      </c>
    </row>
    <row r="189" s="2" customFormat="1" ht="24.15" customHeight="1">
      <c r="A189" s="39"/>
      <c r="B189" s="40"/>
      <c r="C189" s="227" t="s">
        <v>324</v>
      </c>
      <c r="D189" s="227" t="s">
        <v>174</v>
      </c>
      <c r="E189" s="228" t="s">
        <v>2472</v>
      </c>
      <c r="F189" s="229" t="s">
        <v>2473</v>
      </c>
      <c r="G189" s="230" t="s">
        <v>2265</v>
      </c>
      <c r="H189" s="231">
        <v>2</v>
      </c>
      <c r="I189" s="232"/>
      <c r="J189" s="233">
        <f>ROUND(I189*H189,2)</f>
        <v>0</v>
      </c>
      <c r="K189" s="229" t="s">
        <v>178</v>
      </c>
      <c r="L189" s="45"/>
      <c r="M189" s="234" t="s">
        <v>1</v>
      </c>
      <c r="N189" s="235" t="s">
        <v>41</v>
      </c>
      <c r="O189" s="92"/>
      <c r="P189" s="236">
        <f>O189*H189</f>
        <v>0</v>
      </c>
      <c r="Q189" s="236">
        <v>0.0032799999999999999</v>
      </c>
      <c r="R189" s="236">
        <f>Q189*H189</f>
        <v>0.0065599999999999999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265</v>
      </c>
      <c r="AT189" s="238" t="s">
        <v>174</v>
      </c>
      <c r="AU189" s="238" t="s">
        <v>85</v>
      </c>
      <c r="AY189" s="18" t="s">
        <v>172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83</v>
      </c>
      <c r="BK189" s="239">
        <f>ROUND(I189*H189,2)</f>
        <v>0</v>
      </c>
      <c r="BL189" s="18" t="s">
        <v>265</v>
      </c>
      <c r="BM189" s="238" t="s">
        <v>2474</v>
      </c>
    </row>
    <row r="190" s="13" customFormat="1">
      <c r="A190" s="13"/>
      <c r="B190" s="240"/>
      <c r="C190" s="241"/>
      <c r="D190" s="242" t="s">
        <v>180</v>
      </c>
      <c r="E190" s="243" t="s">
        <v>1</v>
      </c>
      <c r="F190" s="244" t="s">
        <v>2475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180</v>
      </c>
      <c r="AU190" s="250" t="s">
        <v>85</v>
      </c>
      <c r="AV190" s="13" t="s">
        <v>83</v>
      </c>
      <c r="AW190" s="13" t="s">
        <v>33</v>
      </c>
      <c r="AX190" s="13" t="s">
        <v>76</v>
      </c>
      <c r="AY190" s="250" t="s">
        <v>172</v>
      </c>
    </row>
    <row r="191" s="13" customFormat="1">
      <c r="A191" s="13"/>
      <c r="B191" s="240"/>
      <c r="C191" s="241"/>
      <c r="D191" s="242" t="s">
        <v>180</v>
      </c>
      <c r="E191" s="243" t="s">
        <v>1</v>
      </c>
      <c r="F191" s="244" t="s">
        <v>2476</v>
      </c>
      <c r="G191" s="241"/>
      <c r="H191" s="243" t="s">
        <v>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180</v>
      </c>
      <c r="AU191" s="250" t="s">
        <v>85</v>
      </c>
      <c r="AV191" s="13" t="s">
        <v>83</v>
      </c>
      <c r="AW191" s="13" t="s">
        <v>33</v>
      </c>
      <c r="AX191" s="13" t="s">
        <v>76</v>
      </c>
      <c r="AY191" s="250" t="s">
        <v>172</v>
      </c>
    </row>
    <row r="192" s="14" customFormat="1">
      <c r="A192" s="14"/>
      <c r="B192" s="251"/>
      <c r="C192" s="252"/>
      <c r="D192" s="242" t="s">
        <v>180</v>
      </c>
      <c r="E192" s="253" t="s">
        <v>1</v>
      </c>
      <c r="F192" s="254" t="s">
        <v>85</v>
      </c>
      <c r="G192" s="252"/>
      <c r="H192" s="255">
        <v>2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180</v>
      </c>
      <c r="AU192" s="261" t="s">
        <v>85</v>
      </c>
      <c r="AV192" s="14" t="s">
        <v>85</v>
      </c>
      <c r="AW192" s="14" t="s">
        <v>33</v>
      </c>
      <c r="AX192" s="14" t="s">
        <v>83</v>
      </c>
      <c r="AY192" s="261" t="s">
        <v>172</v>
      </c>
    </row>
    <row r="193" s="2" customFormat="1" ht="14.4" customHeight="1">
      <c r="A193" s="39"/>
      <c r="B193" s="40"/>
      <c r="C193" s="227" t="s">
        <v>330</v>
      </c>
      <c r="D193" s="227" t="s">
        <v>174</v>
      </c>
      <c r="E193" s="228" t="s">
        <v>2477</v>
      </c>
      <c r="F193" s="229" t="s">
        <v>2478</v>
      </c>
      <c r="G193" s="230" t="s">
        <v>229</v>
      </c>
      <c r="H193" s="231">
        <v>0.23300000000000001</v>
      </c>
      <c r="I193" s="232"/>
      <c r="J193" s="233">
        <f>ROUND(I193*H193,2)</f>
        <v>0</v>
      </c>
      <c r="K193" s="229" t="s">
        <v>178</v>
      </c>
      <c r="L193" s="45"/>
      <c r="M193" s="234" t="s">
        <v>1</v>
      </c>
      <c r="N193" s="235" t="s">
        <v>41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265</v>
      </c>
      <c r="AT193" s="238" t="s">
        <v>174</v>
      </c>
      <c r="AU193" s="238" t="s">
        <v>85</v>
      </c>
      <c r="AY193" s="18" t="s">
        <v>172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83</v>
      </c>
      <c r="BK193" s="239">
        <f>ROUND(I193*H193,2)</f>
        <v>0</v>
      </c>
      <c r="BL193" s="18" t="s">
        <v>265</v>
      </c>
      <c r="BM193" s="238" t="s">
        <v>2479</v>
      </c>
    </row>
    <row r="194" s="2" customFormat="1" ht="24.15" customHeight="1">
      <c r="A194" s="39"/>
      <c r="B194" s="40"/>
      <c r="C194" s="227" t="s">
        <v>337</v>
      </c>
      <c r="D194" s="227" t="s">
        <v>174</v>
      </c>
      <c r="E194" s="228" t="s">
        <v>2480</v>
      </c>
      <c r="F194" s="229" t="s">
        <v>2481</v>
      </c>
      <c r="G194" s="230" t="s">
        <v>229</v>
      </c>
      <c r="H194" s="231">
        <v>0.23300000000000001</v>
      </c>
      <c r="I194" s="232"/>
      <c r="J194" s="233">
        <f>ROUND(I194*H194,2)</f>
        <v>0</v>
      </c>
      <c r="K194" s="229" t="s">
        <v>178</v>
      </c>
      <c r="L194" s="45"/>
      <c r="M194" s="234" t="s">
        <v>1</v>
      </c>
      <c r="N194" s="235" t="s">
        <v>41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265</v>
      </c>
      <c r="AT194" s="238" t="s">
        <v>174</v>
      </c>
      <c r="AU194" s="238" t="s">
        <v>85</v>
      </c>
      <c r="AY194" s="18" t="s">
        <v>172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83</v>
      </c>
      <c r="BK194" s="239">
        <f>ROUND(I194*H194,2)</f>
        <v>0</v>
      </c>
      <c r="BL194" s="18" t="s">
        <v>265</v>
      </c>
      <c r="BM194" s="238" t="s">
        <v>2482</v>
      </c>
    </row>
    <row r="195" s="12" customFormat="1" ht="22.8" customHeight="1">
      <c r="A195" s="12"/>
      <c r="B195" s="211"/>
      <c r="C195" s="212"/>
      <c r="D195" s="213" t="s">
        <v>75</v>
      </c>
      <c r="E195" s="225" t="s">
        <v>2483</v>
      </c>
      <c r="F195" s="225" t="s">
        <v>2484</v>
      </c>
      <c r="G195" s="212"/>
      <c r="H195" s="212"/>
      <c r="I195" s="215"/>
      <c r="J195" s="226">
        <f>BK195</f>
        <v>0</v>
      </c>
      <c r="K195" s="212"/>
      <c r="L195" s="217"/>
      <c r="M195" s="218"/>
      <c r="N195" s="219"/>
      <c r="O195" s="219"/>
      <c r="P195" s="220">
        <f>SUM(P196:P212)</f>
        <v>0</v>
      </c>
      <c r="Q195" s="219"/>
      <c r="R195" s="220">
        <f>SUM(R196:R212)</f>
        <v>0.19968</v>
      </c>
      <c r="S195" s="219"/>
      <c r="T195" s="221">
        <f>SUM(T196:T212)</f>
        <v>1.2134999999999998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2" t="s">
        <v>85</v>
      </c>
      <c r="AT195" s="223" t="s">
        <v>75</v>
      </c>
      <c r="AU195" s="223" t="s">
        <v>83</v>
      </c>
      <c r="AY195" s="222" t="s">
        <v>172</v>
      </c>
      <c r="BK195" s="224">
        <f>SUM(BK196:BK212)</f>
        <v>0</v>
      </c>
    </row>
    <row r="196" s="2" customFormat="1" ht="14.4" customHeight="1">
      <c r="A196" s="39"/>
      <c r="B196" s="40"/>
      <c r="C196" s="227" t="s">
        <v>342</v>
      </c>
      <c r="D196" s="227" t="s">
        <v>174</v>
      </c>
      <c r="E196" s="228" t="s">
        <v>2485</v>
      </c>
      <c r="F196" s="229" t="s">
        <v>2486</v>
      </c>
      <c r="G196" s="230" t="s">
        <v>291</v>
      </c>
      <c r="H196" s="231">
        <v>250</v>
      </c>
      <c r="I196" s="232"/>
      <c r="J196" s="233">
        <f>ROUND(I196*H196,2)</f>
        <v>0</v>
      </c>
      <c r="K196" s="229" t="s">
        <v>178</v>
      </c>
      <c r="L196" s="45"/>
      <c r="M196" s="234" t="s">
        <v>1</v>
      </c>
      <c r="N196" s="235" t="s">
        <v>41</v>
      </c>
      <c r="O196" s="92"/>
      <c r="P196" s="236">
        <f>O196*H196</f>
        <v>0</v>
      </c>
      <c r="Q196" s="236">
        <v>5.0000000000000002E-05</v>
      </c>
      <c r="R196" s="236">
        <f>Q196*H196</f>
        <v>0.012500000000000001</v>
      </c>
      <c r="S196" s="236">
        <v>0.0047299999999999998</v>
      </c>
      <c r="T196" s="237">
        <f>S196*H196</f>
        <v>1.1824999999999999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265</v>
      </c>
      <c r="AT196" s="238" t="s">
        <v>174</v>
      </c>
      <c r="AU196" s="238" t="s">
        <v>85</v>
      </c>
      <c r="AY196" s="18" t="s">
        <v>172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83</v>
      </c>
      <c r="BK196" s="239">
        <f>ROUND(I196*H196,2)</f>
        <v>0</v>
      </c>
      <c r="BL196" s="18" t="s">
        <v>265</v>
      </c>
      <c r="BM196" s="238" t="s">
        <v>2487</v>
      </c>
    </row>
    <row r="197" s="13" customFormat="1">
      <c r="A197" s="13"/>
      <c r="B197" s="240"/>
      <c r="C197" s="241"/>
      <c r="D197" s="242" t="s">
        <v>180</v>
      </c>
      <c r="E197" s="243" t="s">
        <v>1</v>
      </c>
      <c r="F197" s="244" t="s">
        <v>2488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180</v>
      </c>
      <c r="AU197" s="250" t="s">
        <v>85</v>
      </c>
      <c r="AV197" s="13" t="s">
        <v>83</v>
      </c>
      <c r="AW197" s="13" t="s">
        <v>33</v>
      </c>
      <c r="AX197" s="13" t="s">
        <v>76</v>
      </c>
      <c r="AY197" s="250" t="s">
        <v>172</v>
      </c>
    </row>
    <row r="198" s="14" customFormat="1">
      <c r="A198" s="14"/>
      <c r="B198" s="251"/>
      <c r="C198" s="252"/>
      <c r="D198" s="242" t="s">
        <v>180</v>
      </c>
      <c r="E198" s="253" t="s">
        <v>1</v>
      </c>
      <c r="F198" s="254" t="s">
        <v>2489</v>
      </c>
      <c r="G198" s="252"/>
      <c r="H198" s="255">
        <v>250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180</v>
      </c>
      <c r="AU198" s="261" t="s">
        <v>85</v>
      </c>
      <c r="AV198" s="14" t="s">
        <v>85</v>
      </c>
      <c r="AW198" s="14" t="s">
        <v>33</v>
      </c>
      <c r="AX198" s="14" t="s">
        <v>83</v>
      </c>
      <c r="AY198" s="261" t="s">
        <v>172</v>
      </c>
    </row>
    <row r="199" s="2" customFormat="1" ht="24.15" customHeight="1">
      <c r="A199" s="39"/>
      <c r="B199" s="40"/>
      <c r="C199" s="227" t="s">
        <v>346</v>
      </c>
      <c r="D199" s="227" t="s">
        <v>174</v>
      </c>
      <c r="E199" s="228" t="s">
        <v>2490</v>
      </c>
      <c r="F199" s="229" t="s">
        <v>2491</v>
      </c>
      <c r="G199" s="230" t="s">
        <v>301</v>
      </c>
      <c r="H199" s="231">
        <v>100</v>
      </c>
      <c r="I199" s="232"/>
      <c r="J199" s="233">
        <f>ROUND(I199*H199,2)</f>
        <v>0</v>
      </c>
      <c r="K199" s="229" t="s">
        <v>178</v>
      </c>
      <c r="L199" s="45"/>
      <c r="M199" s="234" t="s">
        <v>1</v>
      </c>
      <c r="N199" s="235" t="s">
        <v>41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0.00031</v>
      </c>
      <c r="T199" s="237">
        <f>S199*H199</f>
        <v>0.031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265</v>
      </c>
      <c r="AT199" s="238" t="s">
        <v>174</v>
      </c>
      <c r="AU199" s="238" t="s">
        <v>85</v>
      </c>
      <c r="AY199" s="18" t="s">
        <v>172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83</v>
      </c>
      <c r="BK199" s="239">
        <f>ROUND(I199*H199,2)</f>
        <v>0</v>
      </c>
      <c r="BL199" s="18" t="s">
        <v>265</v>
      </c>
      <c r="BM199" s="238" t="s">
        <v>2492</v>
      </c>
    </row>
    <row r="200" s="13" customFormat="1">
      <c r="A200" s="13"/>
      <c r="B200" s="240"/>
      <c r="C200" s="241"/>
      <c r="D200" s="242" t="s">
        <v>180</v>
      </c>
      <c r="E200" s="243" t="s">
        <v>1</v>
      </c>
      <c r="F200" s="244" t="s">
        <v>1833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180</v>
      </c>
      <c r="AU200" s="250" t="s">
        <v>85</v>
      </c>
      <c r="AV200" s="13" t="s">
        <v>83</v>
      </c>
      <c r="AW200" s="13" t="s">
        <v>33</v>
      </c>
      <c r="AX200" s="13" t="s">
        <v>76</v>
      </c>
      <c r="AY200" s="250" t="s">
        <v>172</v>
      </c>
    </row>
    <row r="201" s="14" customFormat="1">
      <c r="A201" s="14"/>
      <c r="B201" s="251"/>
      <c r="C201" s="252"/>
      <c r="D201" s="242" t="s">
        <v>180</v>
      </c>
      <c r="E201" s="253" t="s">
        <v>1</v>
      </c>
      <c r="F201" s="254" t="s">
        <v>763</v>
      </c>
      <c r="G201" s="252"/>
      <c r="H201" s="255">
        <v>100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180</v>
      </c>
      <c r="AU201" s="261" t="s">
        <v>85</v>
      </c>
      <c r="AV201" s="14" t="s">
        <v>85</v>
      </c>
      <c r="AW201" s="14" t="s">
        <v>33</v>
      </c>
      <c r="AX201" s="14" t="s">
        <v>83</v>
      </c>
      <c r="AY201" s="261" t="s">
        <v>172</v>
      </c>
    </row>
    <row r="202" s="2" customFormat="1" ht="14.4" customHeight="1">
      <c r="A202" s="39"/>
      <c r="B202" s="40"/>
      <c r="C202" s="227" t="s">
        <v>353</v>
      </c>
      <c r="D202" s="227" t="s">
        <v>174</v>
      </c>
      <c r="E202" s="228" t="s">
        <v>2493</v>
      </c>
      <c r="F202" s="229" t="s">
        <v>2494</v>
      </c>
      <c r="G202" s="230" t="s">
        <v>291</v>
      </c>
      <c r="H202" s="231">
        <v>108</v>
      </c>
      <c r="I202" s="232"/>
      <c r="J202" s="233">
        <f>ROUND(I202*H202,2)</f>
        <v>0</v>
      </c>
      <c r="K202" s="229" t="s">
        <v>178</v>
      </c>
      <c r="L202" s="45"/>
      <c r="M202" s="234" t="s">
        <v>1</v>
      </c>
      <c r="N202" s="235" t="s">
        <v>41</v>
      </c>
      <c r="O202" s="92"/>
      <c r="P202" s="236">
        <f>O202*H202</f>
        <v>0</v>
      </c>
      <c r="Q202" s="236">
        <v>0.00044999999999999999</v>
      </c>
      <c r="R202" s="236">
        <f>Q202*H202</f>
        <v>0.048599999999999997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265</v>
      </c>
      <c r="AT202" s="238" t="s">
        <v>174</v>
      </c>
      <c r="AU202" s="238" t="s">
        <v>85</v>
      </c>
      <c r="AY202" s="18" t="s">
        <v>172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83</v>
      </c>
      <c r="BK202" s="239">
        <f>ROUND(I202*H202,2)</f>
        <v>0</v>
      </c>
      <c r="BL202" s="18" t="s">
        <v>265</v>
      </c>
      <c r="BM202" s="238" t="s">
        <v>2495</v>
      </c>
    </row>
    <row r="203" s="2" customFormat="1" ht="14.4" customHeight="1">
      <c r="A203" s="39"/>
      <c r="B203" s="40"/>
      <c r="C203" s="227" t="s">
        <v>358</v>
      </c>
      <c r="D203" s="227" t="s">
        <v>174</v>
      </c>
      <c r="E203" s="228" t="s">
        <v>2496</v>
      </c>
      <c r="F203" s="229" t="s">
        <v>2497</v>
      </c>
      <c r="G203" s="230" t="s">
        <v>291</v>
      </c>
      <c r="H203" s="231">
        <v>52</v>
      </c>
      <c r="I203" s="232"/>
      <c r="J203" s="233">
        <f>ROUND(I203*H203,2)</f>
        <v>0</v>
      </c>
      <c r="K203" s="229" t="s">
        <v>178</v>
      </c>
      <c r="L203" s="45"/>
      <c r="M203" s="234" t="s">
        <v>1</v>
      </c>
      <c r="N203" s="235" t="s">
        <v>41</v>
      </c>
      <c r="O203" s="92"/>
      <c r="P203" s="236">
        <f>O203*H203</f>
        <v>0</v>
      </c>
      <c r="Q203" s="236">
        <v>0.00055000000000000003</v>
      </c>
      <c r="R203" s="236">
        <f>Q203*H203</f>
        <v>0.0286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265</v>
      </c>
      <c r="AT203" s="238" t="s">
        <v>174</v>
      </c>
      <c r="AU203" s="238" t="s">
        <v>85</v>
      </c>
      <c r="AY203" s="18" t="s">
        <v>172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83</v>
      </c>
      <c r="BK203" s="239">
        <f>ROUND(I203*H203,2)</f>
        <v>0</v>
      </c>
      <c r="BL203" s="18" t="s">
        <v>265</v>
      </c>
      <c r="BM203" s="238" t="s">
        <v>2498</v>
      </c>
    </row>
    <row r="204" s="2" customFormat="1" ht="14.4" customHeight="1">
      <c r="A204" s="39"/>
      <c r="B204" s="40"/>
      <c r="C204" s="227" t="s">
        <v>364</v>
      </c>
      <c r="D204" s="227" t="s">
        <v>174</v>
      </c>
      <c r="E204" s="228" t="s">
        <v>2499</v>
      </c>
      <c r="F204" s="229" t="s">
        <v>2500</v>
      </c>
      <c r="G204" s="230" t="s">
        <v>291</v>
      </c>
      <c r="H204" s="231">
        <v>62</v>
      </c>
      <c r="I204" s="232"/>
      <c r="J204" s="233">
        <f>ROUND(I204*H204,2)</f>
        <v>0</v>
      </c>
      <c r="K204" s="229" t="s">
        <v>178</v>
      </c>
      <c r="L204" s="45"/>
      <c r="M204" s="234" t="s">
        <v>1</v>
      </c>
      <c r="N204" s="235" t="s">
        <v>41</v>
      </c>
      <c r="O204" s="92"/>
      <c r="P204" s="236">
        <f>O204*H204</f>
        <v>0</v>
      </c>
      <c r="Q204" s="236">
        <v>0.00067000000000000002</v>
      </c>
      <c r="R204" s="236">
        <f>Q204*H204</f>
        <v>0.041540000000000001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265</v>
      </c>
      <c r="AT204" s="238" t="s">
        <v>174</v>
      </c>
      <c r="AU204" s="238" t="s">
        <v>85</v>
      </c>
      <c r="AY204" s="18" t="s">
        <v>172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83</v>
      </c>
      <c r="BK204" s="239">
        <f>ROUND(I204*H204,2)</f>
        <v>0</v>
      </c>
      <c r="BL204" s="18" t="s">
        <v>265</v>
      </c>
      <c r="BM204" s="238" t="s">
        <v>2501</v>
      </c>
    </row>
    <row r="205" s="2" customFormat="1" ht="14.4" customHeight="1">
      <c r="A205" s="39"/>
      <c r="B205" s="40"/>
      <c r="C205" s="227" t="s">
        <v>369</v>
      </c>
      <c r="D205" s="227" t="s">
        <v>174</v>
      </c>
      <c r="E205" s="228" t="s">
        <v>2502</v>
      </c>
      <c r="F205" s="229" t="s">
        <v>2503</v>
      </c>
      <c r="G205" s="230" t="s">
        <v>291</v>
      </c>
      <c r="H205" s="231">
        <v>26</v>
      </c>
      <c r="I205" s="232"/>
      <c r="J205" s="233">
        <f>ROUND(I205*H205,2)</f>
        <v>0</v>
      </c>
      <c r="K205" s="229" t="s">
        <v>178</v>
      </c>
      <c r="L205" s="45"/>
      <c r="M205" s="234" t="s">
        <v>1</v>
      </c>
      <c r="N205" s="235" t="s">
        <v>41</v>
      </c>
      <c r="O205" s="92"/>
      <c r="P205" s="236">
        <f>O205*H205</f>
        <v>0</v>
      </c>
      <c r="Q205" s="236">
        <v>0.00125</v>
      </c>
      <c r="R205" s="236">
        <f>Q205*H205</f>
        <v>0.032500000000000001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265</v>
      </c>
      <c r="AT205" s="238" t="s">
        <v>174</v>
      </c>
      <c r="AU205" s="238" t="s">
        <v>85</v>
      </c>
      <c r="AY205" s="18" t="s">
        <v>172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83</v>
      </c>
      <c r="BK205" s="239">
        <f>ROUND(I205*H205,2)</f>
        <v>0</v>
      </c>
      <c r="BL205" s="18" t="s">
        <v>265</v>
      </c>
      <c r="BM205" s="238" t="s">
        <v>2504</v>
      </c>
    </row>
    <row r="206" s="2" customFormat="1" ht="14.4" customHeight="1">
      <c r="A206" s="39"/>
      <c r="B206" s="40"/>
      <c r="C206" s="227" t="s">
        <v>374</v>
      </c>
      <c r="D206" s="227" t="s">
        <v>174</v>
      </c>
      <c r="E206" s="228" t="s">
        <v>2505</v>
      </c>
      <c r="F206" s="229" t="s">
        <v>2506</v>
      </c>
      <c r="G206" s="230" t="s">
        <v>291</v>
      </c>
      <c r="H206" s="231">
        <v>5</v>
      </c>
      <c r="I206" s="232"/>
      <c r="J206" s="233">
        <f>ROUND(I206*H206,2)</f>
        <v>0</v>
      </c>
      <c r="K206" s="229" t="s">
        <v>178</v>
      </c>
      <c r="L206" s="45"/>
      <c r="M206" s="234" t="s">
        <v>1</v>
      </c>
      <c r="N206" s="235" t="s">
        <v>41</v>
      </c>
      <c r="O206" s="92"/>
      <c r="P206" s="236">
        <f>O206*H206</f>
        <v>0</v>
      </c>
      <c r="Q206" s="236">
        <v>0.0016199999999999999</v>
      </c>
      <c r="R206" s="236">
        <f>Q206*H206</f>
        <v>0.0080999999999999996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265</v>
      </c>
      <c r="AT206" s="238" t="s">
        <v>174</v>
      </c>
      <c r="AU206" s="238" t="s">
        <v>85</v>
      </c>
      <c r="AY206" s="18" t="s">
        <v>172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83</v>
      </c>
      <c r="BK206" s="239">
        <f>ROUND(I206*H206,2)</f>
        <v>0</v>
      </c>
      <c r="BL206" s="18" t="s">
        <v>265</v>
      </c>
      <c r="BM206" s="238" t="s">
        <v>2507</v>
      </c>
    </row>
    <row r="207" s="2" customFormat="1" ht="14.4" customHeight="1">
      <c r="A207" s="39"/>
      <c r="B207" s="40"/>
      <c r="C207" s="227" t="s">
        <v>381</v>
      </c>
      <c r="D207" s="227" t="s">
        <v>174</v>
      </c>
      <c r="E207" s="228" t="s">
        <v>2508</v>
      </c>
      <c r="F207" s="229" t="s">
        <v>2509</v>
      </c>
      <c r="G207" s="230" t="s">
        <v>291</v>
      </c>
      <c r="H207" s="231">
        <v>253</v>
      </c>
      <c r="I207" s="232"/>
      <c r="J207" s="233">
        <f>ROUND(I207*H207,2)</f>
        <v>0</v>
      </c>
      <c r="K207" s="229" t="s">
        <v>178</v>
      </c>
      <c r="L207" s="45"/>
      <c r="M207" s="234" t="s">
        <v>1</v>
      </c>
      <c r="N207" s="235" t="s">
        <v>41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265</v>
      </c>
      <c r="AT207" s="238" t="s">
        <v>174</v>
      </c>
      <c r="AU207" s="238" t="s">
        <v>85</v>
      </c>
      <c r="AY207" s="18" t="s">
        <v>172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83</v>
      </c>
      <c r="BK207" s="239">
        <f>ROUND(I207*H207,2)</f>
        <v>0</v>
      </c>
      <c r="BL207" s="18" t="s">
        <v>265</v>
      </c>
      <c r="BM207" s="238" t="s">
        <v>2510</v>
      </c>
    </row>
    <row r="208" s="2" customFormat="1" ht="24.15" customHeight="1">
      <c r="A208" s="39"/>
      <c r="B208" s="40"/>
      <c r="C208" s="227" t="s">
        <v>387</v>
      </c>
      <c r="D208" s="227" t="s">
        <v>174</v>
      </c>
      <c r="E208" s="228" t="s">
        <v>2511</v>
      </c>
      <c r="F208" s="229" t="s">
        <v>2512</v>
      </c>
      <c r="G208" s="230" t="s">
        <v>291</v>
      </c>
      <c r="H208" s="231">
        <v>108</v>
      </c>
      <c r="I208" s="232"/>
      <c r="J208" s="233">
        <f>ROUND(I208*H208,2)</f>
        <v>0</v>
      </c>
      <c r="K208" s="229" t="s">
        <v>178</v>
      </c>
      <c r="L208" s="45"/>
      <c r="M208" s="234" t="s">
        <v>1</v>
      </c>
      <c r="N208" s="235" t="s">
        <v>41</v>
      </c>
      <c r="O208" s="92"/>
      <c r="P208" s="236">
        <f>O208*H208</f>
        <v>0</v>
      </c>
      <c r="Q208" s="236">
        <v>0.00012</v>
      </c>
      <c r="R208" s="236">
        <f>Q208*H208</f>
        <v>0.012960000000000001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265</v>
      </c>
      <c r="AT208" s="238" t="s">
        <v>174</v>
      </c>
      <c r="AU208" s="238" t="s">
        <v>85</v>
      </c>
      <c r="AY208" s="18" t="s">
        <v>172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83</v>
      </c>
      <c r="BK208" s="239">
        <f>ROUND(I208*H208,2)</f>
        <v>0</v>
      </c>
      <c r="BL208" s="18" t="s">
        <v>265</v>
      </c>
      <c r="BM208" s="238" t="s">
        <v>2513</v>
      </c>
    </row>
    <row r="209" s="2" customFormat="1" ht="24.15" customHeight="1">
      <c r="A209" s="39"/>
      <c r="B209" s="40"/>
      <c r="C209" s="227" t="s">
        <v>393</v>
      </c>
      <c r="D209" s="227" t="s">
        <v>174</v>
      </c>
      <c r="E209" s="228" t="s">
        <v>2514</v>
      </c>
      <c r="F209" s="229" t="s">
        <v>2515</v>
      </c>
      <c r="G209" s="230" t="s">
        <v>291</v>
      </c>
      <c r="H209" s="231">
        <v>93</v>
      </c>
      <c r="I209" s="232"/>
      <c r="J209" s="233">
        <f>ROUND(I209*H209,2)</f>
        <v>0</v>
      </c>
      <c r="K209" s="229" t="s">
        <v>178</v>
      </c>
      <c r="L209" s="45"/>
      <c r="M209" s="234" t="s">
        <v>1</v>
      </c>
      <c r="N209" s="235" t="s">
        <v>41</v>
      </c>
      <c r="O209" s="92"/>
      <c r="P209" s="236">
        <f>O209*H209</f>
        <v>0</v>
      </c>
      <c r="Q209" s="236">
        <v>0.00016000000000000001</v>
      </c>
      <c r="R209" s="236">
        <f>Q209*H209</f>
        <v>0.014880000000000001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265</v>
      </c>
      <c r="AT209" s="238" t="s">
        <v>174</v>
      </c>
      <c r="AU209" s="238" t="s">
        <v>85</v>
      </c>
      <c r="AY209" s="18" t="s">
        <v>172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83</v>
      </c>
      <c r="BK209" s="239">
        <f>ROUND(I209*H209,2)</f>
        <v>0</v>
      </c>
      <c r="BL209" s="18" t="s">
        <v>265</v>
      </c>
      <c r="BM209" s="238" t="s">
        <v>2516</v>
      </c>
    </row>
    <row r="210" s="2" customFormat="1" ht="24.15" customHeight="1">
      <c r="A210" s="39"/>
      <c r="B210" s="40"/>
      <c r="C210" s="227" t="s">
        <v>398</v>
      </c>
      <c r="D210" s="227" t="s">
        <v>174</v>
      </c>
      <c r="E210" s="228" t="s">
        <v>2517</v>
      </c>
      <c r="F210" s="229" t="s">
        <v>2518</v>
      </c>
      <c r="G210" s="230" t="s">
        <v>229</v>
      </c>
      <c r="H210" s="231">
        <v>1.214</v>
      </c>
      <c r="I210" s="232"/>
      <c r="J210" s="233">
        <f>ROUND(I210*H210,2)</f>
        <v>0</v>
      </c>
      <c r="K210" s="229" t="s">
        <v>178</v>
      </c>
      <c r="L210" s="45"/>
      <c r="M210" s="234" t="s">
        <v>1</v>
      </c>
      <c r="N210" s="235" t="s">
        <v>41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265</v>
      </c>
      <c r="AT210" s="238" t="s">
        <v>174</v>
      </c>
      <c r="AU210" s="238" t="s">
        <v>85</v>
      </c>
      <c r="AY210" s="18" t="s">
        <v>172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83</v>
      </c>
      <c r="BK210" s="239">
        <f>ROUND(I210*H210,2)</f>
        <v>0</v>
      </c>
      <c r="BL210" s="18" t="s">
        <v>265</v>
      </c>
      <c r="BM210" s="238" t="s">
        <v>2519</v>
      </c>
    </row>
    <row r="211" s="2" customFormat="1" ht="24.15" customHeight="1">
      <c r="A211" s="39"/>
      <c r="B211" s="40"/>
      <c r="C211" s="227" t="s">
        <v>403</v>
      </c>
      <c r="D211" s="227" t="s">
        <v>174</v>
      </c>
      <c r="E211" s="228" t="s">
        <v>2520</v>
      </c>
      <c r="F211" s="229" t="s">
        <v>2521</v>
      </c>
      <c r="G211" s="230" t="s">
        <v>229</v>
      </c>
      <c r="H211" s="231">
        <v>0.20000000000000001</v>
      </c>
      <c r="I211" s="232"/>
      <c r="J211" s="233">
        <f>ROUND(I211*H211,2)</f>
        <v>0</v>
      </c>
      <c r="K211" s="229" t="s">
        <v>178</v>
      </c>
      <c r="L211" s="45"/>
      <c r="M211" s="234" t="s">
        <v>1</v>
      </c>
      <c r="N211" s="235" t="s">
        <v>41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265</v>
      </c>
      <c r="AT211" s="238" t="s">
        <v>174</v>
      </c>
      <c r="AU211" s="238" t="s">
        <v>85</v>
      </c>
      <c r="AY211" s="18" t="s">
        <v>172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83</v>
      </c>
      <c r="BK211" s="239">
        <f>ROUND(I211*H211,2)</f>
        <v>0</v>
      </c>
      <c r="BL211" s="18" t="s">
        <v>265</v>
      </c>
      <c r="BM211" s="238" t="s">
        <v>2522</v>
      </c>
    </row>
    <row r="212" s="2" customFormat="1" ht="24.15" customHeight="1">
      <c r="A212" s="39"/>
      <c r="B212" s="40"/>
      <c r="C212" s="227" t="s">
        <v>409</v>
      </c>
      <c r="D212" s="227" t="s">
        <v>174</v>
      </c>
      <c r="E212" s="228" t="s">
        <v>2523</v>
      </c>
      <c r="F212" s="229" t="s">
        <v>2524</v>
      </c>
      <c r="G212" s="230" t="s">
        <v>229</v>
      </c>
      <c r="H212" s="231">
        <v>0.20000000000000001</v>
      </c>
      <c r="I212" s="232"/>
      <c r="J212" s="233">
        <f>ROUND(I212*H212,2)</f>
        <v>0</v>
      </c>
      <c r="K212" s="229" t="s">
        <v>178</v>
      </c>
      <c r="L212" s="45"/>
      <c r="M212" s="234" t="s">
        <v>1</v>
      </c>
      <c r="N212" s="235" t="s">
        <v>41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265</v>
      </c>
      <c r="AT212" s="238" t="s">
        <v>174</v>
      </c>
      <c r="AU212" s="238" t="s">
        <v>85</v>
      </c>
      <c r="AY212" s="18" t="s">
        <v>172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83</v>
      </c>
      <c r="BK212" s="239">
        <f>ROUND(I212*H212,2)</f>
        <v>0</v>
      </c>
      <c r="BL212" s="18" t="s">
        <v>265</v>
      </c>
      <c r="BM212" s="238" t="s">
        <v>2525</v>
      </c>
    </row>
    <row r="213" s="12" customFormat="1" ht="22.8" customHeight="1">
      <c r="A213" s="12"/>
      <c r="B213" s="211"/>
      <c r="C213" s="212"/>
      <c r="D213" s="213" t="s">
        <v>75</v>
      </c>
      <c r="E213" s="225" t="s">
        <v>2526</v>
      </c>
      <c r="F213" s="225" t="s">
        <v>2527</v>
      </c>
      <c r="G213" s="212"/>
      <c r="H213" s="212"/>
      <c r="I213" s="215"/>
      <c r="J213" s="226">
        <f>BK213</f>
        <v>0</v>
      </c>
      <c r="K213" s="212"/>
      <c r="L213" s="217"/>
      <c r="M213" s="218"/>
      <c r="N213" s="219"/>
      <c r="O213" s="219"/>
      <c r="P213" s="220">
        <f>SUM(P214:P248)</f>
        <v>0</v>
      </c>
      <c r="Q213" s="219"/>
      <c r="R213" s="220">
        <f>SUM(R214:R248)</f>
        <v>0.098500000000000004</v>
      </c>
      <c r="S213" s="219"/>
      <c r="T213" s="221">
        <f>SUM(T214:T248)</f>
        <v>0.023570000000000001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2" t="s">
        <v>85</v>
      </c>
      <c r="AT213" s="223" t="s">
        <v>75</v>
      </c>
      <c r="AU213" s="223" t="s">
        <v>83</v>
      </c>
      <c r="AY213" s="222" t="s">
        <v>172</v>
      </c>
      <c r="BK213" s="224">
        <f>SUM(BK214:BK248)</f>
        <v>0</v>
      </c>
    </row>
    <row r="214" s="2" customFormat="1" ht="14.4" customHeight="1">
      <c r="A214" s="39"/>
      <c r="B214" s="40"/>
      <c r="C214" s="227" t="s">
        <v>416</v>
      </c>
      <c r="D214" s="227" t="s">
        <v>174</v>
      </c>
      <c r="E214" s="228" t="s">
        <v>2528</v>
      </c>
      <c r="F214" s="229" t="s">
        <v>2529</v>
      </c>
      <c r="G214" s="230" t="s">
        <v>301</v>
      </c>
      <c r="H214" s="231">
        <v>10</v>
      </c>
      <c r="I214" s="232"/>
      <c r="J214" s="233">
        <f>ROUND(I214*H214,2)</f>
        <v>0</v>
      </c>
      <c r="K214" s="229" t="s">
        <v>178</v>
      </c>
      <c r="L214" s="45"/>
      <c r="M214" s="234" t="s">
        <v>1</v>
      </c>
      <c r="N214" s="235" t="s">
        <v>41</v>
      </c>
      <c r="O214" s="92"/>
      <c r="P214" s="236">
        <f>O214*H214</f>
        <v>0</v>
      </c>
      <c r="Q214" s="236">
        <v>9.0000000000000006E-05</v>
      </c>
      <c r="R214" s="236">
        <f>Q214*H214</f>
        <v>0.00090000000000000008</v>
      </c>
      <c r="S214" s="236">
        <v>0.0019</v>
      </c>
      <c r="T214" s="237">
        <f>S214*H214</f>
        <v>0.019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265</v>
      </c>
      <c r="AT214" s="238" t="s">
        <v>174</v>
      </c>
      <c r="AU214" s="238" t="s">
        <v>85</v>
      </c>
      <c r="AY214" s="18" t="s">
        <v>172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83</v>
      </c>
      <c r="BK214" s="239">
        <f>ROUND(I214*H214,2)</f>
        <v>0</v>
      </c>
      <c r="BL214" s="18" t="s">
        <v>265</v>
      </c>
      <c r="BM214" s="238" t="s">
        <v>2530</v>
      </c>
    </row>
    <row r="215" s="2" customFormat="1" ht="14.4" customHeight="1">
      <c r="A215" s="39"/>
      <c r="B215" s="40"/>
      <c r="C215" s="227" t="s">
        <v>422</v>
      </c>
      <c r="D215" s="227" t="s">
        <v>174</v>
      </c>
      <c r="E215" s="228" t="s">
        <v>2531</v>
      </c>
      <c r="F215" s="229" t="s">
        <v>2532</v>
      </c>
      <c r="G215" s="230" t="s">
        <v>301</v>
      </c>
      <c r="H215" s="231">
        <v>52</v>
      </c>
      <c r="I215" s="232"/>
      <c r="J215" s="233">
        <f>ROUND(I215*H215,2)</f>
        <v>0</v>
      </c>
      <c r="K215" s="229" t="s">
        <v>178</v>
      </c>
      <c r="L215" s="45"/>
      <c r="M215" s="234" t="s">
        <v>1</v>
      </c>
      <c r="N215" s="235" t="s">
        <v>41</v>
      </c>
      <c r="O215" s="92"/>
      <c r="P215" s="236">
        <f>O215*H215</f>
        <v>0</v>
      </c>
      <c r="Q215" s="236">
        <v>3.0000000000000001E-05</v>
      </c>
      <c r="R215" s="236">
        <f>Q215*H215</f>
        <v>0.00156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265</v>
      </c>
      <c r="AT215" s="238" t="s">
        <v>174</v>
      </c>
      <c r="AU215" s="238" t="s">
        <v>85</v>
      </c>
      <c r="AY215" s="18" t="s">
        <v>172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83</v>
      </c>
      <c r="BK215" s="239">
        <f>ROUND(I215*H215,2)</f>
        <v>0</v>
      </c>
      <c r="BL215" s="18" t="s">
        <v>265</v>
      </c>
      <c r="BM215" s="238" t="s">
        <v>2533</v>
      </c>
    </row>
    <row r="216" s="2" customFormat="1" ht="14.4" customHeight="1">
      <c r="A216" s="39"/>
      <c r="B216" s="40"/>
      <c r="C216" s="284" t="s">
        <v>426</v>
      </c>
      <c r="D216" s="284" t="s">
        <v>259</v>
      </c>
      <c r="E216" s="285" t="s">
        <v>2534</v>
      </c>
      <c r="F216" s="286" t="s">
        <v>2535</v>
      </c>
      <c r="G216" s="287" t="s">
        <v>301</v>
      </c>
      <c r="H216" s="288">
        <v>52</v>
      </c>
      <c r="I216" s="289"/>
      <c r="J216" s="290">
        <f>ROUND(I216*H216,2)</f>
        <v>0</v>
      </c>
      <c r="K216" s="286" t="s">
        <v>178</v>
      </c>
      <c r="L216" s="291"/>
      <c r="M216" s="292" t="s">
        <v>1</v>
      </c>
      <c r="N216" s="293" t="s">
        <v>41</v>
      </c>
      <c r="O216" s="92"/>
      <c r="P216" s="236">
        <f>O216*H216</f>
        <v>0</v>
      </c>
      <c r="Q216" s="236">
        <v>0.00020000000000000001</v>
      </c>
      <c r="R216" s="236">
        <f>Q216*H216</f>
        <v>0.010400000000000001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358</v>
      </c>
      <c r="AT216" s="238" t="s">
        <v>259</v>
      </c>
      <c r="AU216" s="238" t="s">
        <v>85</v>
      </c>
      <c r="AY216" s="18" t="s">
        <v>172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83</v>
      </c>
      <c r="BK216" s="239">
        <f>ROUND(I216*H216,2)</f>
        <v>0</v>
      </c>
      <c r="BL216" s="18" t="s">
        <v>265</v>
      </c>
      <c r="BM216" s="238" t="s">
        <v>2536</v>
      </c>
    </row>
    <row r="217" s="2" customFormat="1" ht="14.4" customHeight="1">
      <c r="A217" s="39"/>
      <c r="B217" s="40"/>
      <c r="C217" s="227" t="s">
        <v>429</v>
      </c>
      <c r="D217" s="227" t="s">
        <v>174</v>
      </c>
      <c r="E217" s="228" t="s">
        <v>2537</v>
      </c>
      <c r="F217" s="229" t="s">
        <v>2538</v>
      </c>
      <c r="G217" s="230" t="s">
        <v>301</v>
      </c>
      <c r="H217" s="231">
        <v>9</v>
      </c>
      <c r="I217" s="232"/>
      <c r="J217" s="233">
        <f>ROUND(I217*H217,2)</f>
        <v>0</v>
      </c>
      <c r="K217" s="229" t="s">
        <v>178</v>
      </c>
      <c r="L217" s="45"/>
      <c r="M217" s="234" t="s">
        <v>1</v>
      </c>
      <c r="N217" s="235" t="s">
        <v>41</v>
      </c>
      <c r="O217" s="92"/>
      <c r="P217" s="236">
        <f>O217*H217</f>
        <v>0</v>
      </c>
      <c r="Q217" s="236">
        <v>3.0000000000000001E-05</v>
      </c>
      <c r="R217" s="236">
        <f>Q217*H217</f>
        <v>0.00027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265</v>
      </c>
      <c r="AT217" s="238" t="s">
        <v>174</v>
      </c>
      <c r="AU217" s="238" t="s">
        <v>85</v>
      </c>
      <c r="AY217" s="18" t="s">
        <v>172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83</v>
      </c>
      <c r="BK217" s="239">
        <f>ROUND(I217*H217,2)</f>
        <v>0</v>
      </c>
      <c r="BL217" s="18" t="s">
        <v>265</v>
      </c>
      <c r="BM217" s="238" t="s">
        <v>2539</v>
      </c>
    </row>
    <row r="218" s="2" customFormat="1" ht="14.4" customHeight="1">
      <c r="A218" s="39"/>
      <c r="B218" s="40"/>
      <c r="C218" s="284" t="s">
        <v>434</v>
      </c>
      <c r="D218" s="284" t="s">
        <v>259</v>
      </c>
      <c r="E218" s="285" t="s">
        <v>2540</v>
      </c>
      <c r="F218" s="286" t="s">
        <v>2541</v>
      </c>
      <c r="G218" s="287" t="s">
        <v>301</v>
      </c>
      <c r="H218" s="288">
        <v>9</v>
      </c>
      <c r="I218" s="289"/>
      <c r="J218" s="290">
        <f>ROUND(I218*H218,2)</f>
        <v>0</v>
      </c>
      <c r="K218" s="286" t="s">
        <v>178</v>
      </c>
      <c r="L218" s="291"/>
      <c r="M218" s="292" t="s">
        <v>1</v>
      </c>
      <c r="N218" s="293" t="s">
        <v>41</v>
      </c>
      <c r="O218" s="92"/>
      <c r="P218" s="236">
        <f>O218*H218</f>
        <v>0</v>
      </c>
      <c r="Q218" s="236">
        <v>0.00025999999999999998</v>
      </c>
      <c r="R218" s="236">
        <f>Q218*H218</f>
        <v>0.0023399999999999996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358</v>
      </c>
      <c r="AT218" s="238" t="s">
        <v>259</v>
      </c>
      <c r="AU218" s="238" t="s">
        <v>85</v>
      </c>
      <c r="AY218" s="18" t="s">
        <v>172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83</v>
      </c>
      <c r="BK218" s="239">
        <f>ROUND(I218*H218,2)</f>
        <v>0</v>
      </c>
      <c r="BL218" s="18" t="s">
        <v>265</v>
      </c>
      <c r="BM218" s="238" t="s">
        <v>2542</v>
      </c>
    </row>
    <row r="219" s="2" customFormat="1" ht="14.4" customHeight="1">
      <c r="A219" s="39"/>
      <c r="B219" s="40"/>
      <c r="C219" s="227" t="s">
        <v>438</v>
      </c>
      <c r="D219" s="227" t="s">
        <v>174</v>
      </c>
      <c r="E219" s="228" t="s">
        <v>2543</v>
      </c>
      <c r="F219" s="229" t="s">
        <v>2544</v>
      </c>
      <c r="G219" s="230" t="s">
        <v>301</v>
      </c>
      <c r="H219" s="231">
        <v>21</v>
      </c>
      <c r="I219" s="232"/>
      <c r="J219" s="233">
        <f>ROUND(I219*H219,2)</f>
        <v>0</v>
      </c>
      <c r="K219" s="229" t="s">
        <v>178</v>
      </c>
      <c r="L219" s="45"/>
      <c r="M219" s="234" t="s">
        <v>1</v>
      </c>
      <c r="N219" s="235" t="s">
        <v>41</v>
      </c>
      <c r="O219" s="92"/>
      <c r="P219" s="236">
        <f>O219*H219</f>
        <v>0</v>
      </c>
      <c r="Q219" s="236">
        <v>3.0000000000000001E-05</v>
      </c>
      <c r="R219" s="236">
        <f>Q219*H219</f>
        <v>0.00063000000000000003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265</v>
      </c>
      <c r="AT219" s="238" t="s">
        <v>174</v>
      </c>
      <c r="AU219" s="238" t="s">
        <v>85</v>
      </c>
      <c r="AY219" s="18" t="s">
        <v>172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83</v>
      </c>
      <c r="BK219" s="239">
        <f>ROUND(I219*H219,2)</f>
        <v>0</v>
      </c>
      <c r="BL219" s="18" t="s">
        <v>265</v>
      </c>
      <c r="BM219" s="238" t="s">
        <v>2545</v>
      </c>
    </row>
    <row r="220" s="2" customFormat="1" ht="14.4" customHeight="1">
      <c r="A220" s="39"/>
      <c r="B220" s="40"/>
      <c r="C220" s="284" t="s">
        <v>442</v>
      </c>
      <c r="D220" s="284" t="s">
        <v>259</v>
      </c>
      <c r="E220" s="285" t="s">
        <v>2546</v>
      </c>
      <c r="F220" s="286" t="s">
        <v>2547</v>
      </c>
      <c r="G220" s="287" t="s">
        <v>301</v>
      </c>
      <c r="H220" s="288">
        <v>14</v>
      </c>
      <c r="I220" s="289"/>
      <c r="J220" s="290">
        <f>ROUND(I220*H220,2)</f>
        <v>0</v>
      </c>
      <c r="K220" s="286" t="s">
        <v>178</v>
      </c>
      <c r="L220" s="291"/>
      <c r="M220" s="292" t="s">
        <v>1</v>
      </c>
      <c r="N220" s="293" t="s">
        <v>41</v>
      </c>
      <c r="O220" s="92"/>
      <c r="P220" s="236">
        <f>O220*H220</f>
        <v>0</v>
      </c>
      <c r="Q220" s="236">
        <v>0.00060999999999999997</v>
      </c>
      <c r="R220" s="236">
        <f>Q220*H220</f>
        <v>0.008539999999999999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358</v>
      </c>
      <c r="AT220" s="238" t="s">
        <v>259</v>
      </c>
      <c r="AU220" s="238" t="s">
        <v>85</v>
      </c>
      <c r="AY220" s="18" t="s">
        <v>172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83</v>
      </c>
      <c r="BK220" s="239">
        <f>ROUND(I220*H220,2)</f>
        <v>0</v>
      </c>
      <c r="BL220" s="18" t="s">
        <v>265</v>
      </c>
      <c r="BM220" s="238" t="s">
        <v>2548</v>
      </c>
    </row>
    <row r="221" s="2" customFormat="1" ht="14.4" customHeight="1">
      <c r="A221" s="39"/>
      <c r="B221" s="40"/>
      <c r="C221" s="284" t="s">
        <v>446</v>
      </c>
      <c r="D221" s="284" t="s">
        <v>259</v>
      </c>
      <c r="E221" s="285" t="s">
        <v>2549</v>
      </c>
      <c r="F221" s="286" t="s">
        <v>2550</v>
      </c>
      <c r="G221" s="287" t="s">
        <v>301</v>
      </c>
      <c r="H221" s="288">
        <v>7</v>
      </c>
      <c r="I221" s="289"/>
      <c r="J221" s="290">
        <f>ROUND(I221*H221,2)</f>
        <v>0</v>
      </c>
      <c r="K221" s="286" t="s">
        <v>178</v>
      </c>
      <c r="L221" s="291"/>
      <c r="M221" s="292" t="s">
        <v>1</v>
      </c>
      <c r="N221" s="293" t="s">
        <v>41</v>
      </c>
      <c r="O221" s="92"/>
      <c r="P221" s="236">
        <f>O221*H221</f>
        <v>0</v>
      </c>
      <c r="Q221" s="236">
        <v>0.00062</v>
      </c>
      <c r="R221" s="236">
        <f>Q221*H221</f>
        <v>0.0043400000000000001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358</v>
      </c>
      <c r="AT221" s="238" t="s">
        <v>259</v>
      </c>
      <c r="AU221" s="238" t="s">
        <v>85</v>
      </c>
      <c r="AY221" s="18" t="s">
        <v>172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83</v>
      </c>
      <c r="BK221" s="239">
        <f>ROUND(I221*H221,2)</f>
        <v>0</v>
      </c>
      <c r="BL221" s="18" t="s">
        <v>265</v>
      </c>
      <c r="BM221" s="238" t="s">
        <v>2551</v>
      </c>
    </row>
    <row r="222" s="2" customFormat="1" ht="14.4" customHeight="1">
      <c r="A222" s="39"/>
      <c r="B222" s="40"/>
      <c r="C222" s="227" t="s">
        <v>496</v>
      </c>
      <c r="D222" s="227" t="s">
        <v>174</v>
      </c>
      <c r="E222" s="228" t="s">
        <v>2552</v>
      </c>
      <c r="F222" s="229" t="s">
        <v>2553</v>
      </c>
      <c r="G222" s="230" t="s">
        <v>301</v>
      </c>
      <c r="H222" s="231">
        <v>5</v>
      </c>
      <c r="I222" s="232"/>
      <c r="J222" s="233">
        <f>ROUND(I222*H222,2)</f>
        <v>0</v>
      </c>
      <c r="K222" s="229" t="s">
        <v>178</v>
      </c>
      <c r="L222" s="45"/>
      <c r="M222" s="234" t="s">
        <v>1</v>
      </c>
      <c r="N222" s="235" t="s">
        <v>41</v>
      </c>
      <c r="O222" s="92"/>
      <c r="P222" s="236">
        <f>O222*H222</f>
        <v>0</v>
      </c>
      <c r="Q222" s="236">
        <v>0.00012</v>
      </c>
      <c r="R222" s="236">
        <f>Q222*H222</f>
        <v>0.00060000000000000006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265</v>
      </c>
      <c r="AT222" s="238" t="s">
        <v>174</v>
      </c>
      <c r="AU222" s="238" t="s">
        <v>85</v>
      </c>
      <c r="AY222" s="18" t="s">
        <v>172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83</v>
      </c>
      <c r="BK222" s="239">
        <f>ROUND(I222*H222,2)</f>
        <v>0</v>
      </c>
      <c r="BL222" s="18" t="s">
        <v>265</v>
      </c>
      <c r="BM222" s="238" t="s">
        <v>2554</v>
      </c>
    </row>
    <row r="223" s="13" customFormat="1">
      <c r="A223" s="13"/>
      <c r="B223" s="240"/>
      <c r="C223" s="241"/>
      <c r="D223" s="242" t="s">
        <v>180</v>
      </c>
      <c r="E223" s="243" t="s">
        <v>1</v>
      </c>
      <c r="F223" s="244" t="s">
        <v>2555</v>
      </c>
      <c r="G223" s="241"/>
      <c r="H223" s="243" t="s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180</v>
      </c>
      <c r="AU223" s="250" t="s">
        <v>85</v>
      </c>
      <c r="AV223" s="13" t="s">
        <v>83</v>
      </c>
      <c r="AW223" s="13" t="s">
        <v>33</v>
      </c>
      <c r="AX223" s="13" t="s">
        <v>76</v>
      </c>
      <c r="AY223" s="250" t="s">
        <v>172</v>
      </c>
    </row>
    <row r="224" s="14" customFormat="1">
      <c r="A224" s="14"/>
      <c r="B224" s="251"/>
      <c r="C224" s="252"/>
      <c r="D224" s="242" t="s">
        <v>180</v>
      </c>
      <c r="E224" s="253" t="s">
        <v>1</v>
      </c>
      <c r="F224" s="254" t="s">
        <v>111</v>
      </c>
      <c r="G224" s="252"/>
      <c r="H224" s="255">
        <v>5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180</v>
      </c>
      <c r="AU224" s="261" t="s">
        <v>85</v>
      </c>
      <c r="AV224" s="14" t="s">
        <v>85</v>
      </c>
      <c r="AW224" s="14" t="s">
        <v>33</v>
      </c>
      <c r="AX224" s="14" t="s">
        <v>83</v>
      </c>
      <c r="AY224" s="261" t="s">
        <v>172</v>
      </c>
    </row>
    <row r="225" s="2" customFormat="1" ht="24.15" customHeight="1">
      <c r="A225" s="39"/>
      <c r="B225" s="40"/>
      <c r="C225" s="284" t="s">
        <v>518</v>
      </c>
      <c r="D225" s="284" t="s">
        <v>259</v>
      </c>
      <c r="E225" s="285" t="s">
        <v>2556</v>
      </c>
      <c r="F225" s="286" t="s">
        <v>2557</v>
      </c>
      <c r="G225" s="287" t="s">
        <v>301</v>
      </c>
      <c r="H225" s="288">
        <v>5</v>
      </c>
      <c r="I225" s="289"/>
      <c r="J225" s="290">
        <f>ROUND(I225*H225,2)</f>
        <v>0</v>
      </c>
      <c r="K225" s="286" t="s">
        <v>178</v>
      </c>
      <c r="L225" s="291"/>
      <c r="M225" s="292" t="s">
        <v>1</v>
      </c>
      <c r="N225" s="293" t="s">
        <v>41</v>
      </c>
      <c r="O225" s="92"/>
      <c r="P225" s="236">
        <f>O225*H225</f>
        <v>0</v>
      </c>
      <c r="Q225" s="236">
        <v>0.00050000000000000001</v>
      </c>
      <c r="R225" s="236">
        <f>Q225*H225</f>
        <v>0.0025000000000000001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358</v>
      </c>
      <c r="AT225" s="238" t="s">
        <v>259</v>
      </c>
      <c r="AU225" s="238" t="s">
        <v>85</v>
      </c>
      <c r="AY225" s="18" t="s">
        <v>172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83</v>
      </c>
      <c r="BK225" s="239">
        <f>ROUND(I225*H225,2)</f>
        <v>0</v>
      </c>
      <c r="BL225" s="18" t="s">
        <v>265</v>
      </c>
      <c r="BM225" s="238" t="s">
        <v>2558</v>
      </c>
    </row>
    <row r="226" s="2" customFormat="1" ht="24.15" customHeight="1">
      <c r="A226" s="39"/>
      <c r="B226" s="40"/>
      <c r="C226" s="227" t="s">
        <v>531</v>
      </c>
      <c r="D226" s="227" t="s">
        <v>174</v>
      </c>
      <c r="E226" s="228" t="s">
        <v>2559</v>
      </c>
      <c r="F226" s="229" t="s">
        <v>2560</v>
      </c>
      <c r="G226" s="230" t="s">
        <v>301</v>
      </c>
      <c r="H226" s="231">
        <v>5</v>
      </c>
      <c r="I226" s="232"/>
      <c r="J226" s="233">
        <f>ROUND(I226*H226,2)</f>
        <v>0</v>
      </c>
      <c r="K226" s="229" t="s">
        <v>178</v>
      </c>
      <c r="L226" s="45"/>
      <c r="M226" s="234" t="s">
        <v>1</v>
      </c>
      <c r="N226" s="235" t="s">
        <v>41</v>
      </c>
      <c r="O226" s="92"/>
      <c r="P226" s="236">
        <f>O226*H226</f>
        <v>0</v>
      </c>
      <c r="Q226" s="236">
        <v>0.00025000000000000001</v>
      </c>
      <c r="R226" s="236">
        <f>Q226*H226</f>
        <v>0.00125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265</v>
      </c>
      <c r="AT226" s="238" t="s">
        <v>174</v>
      </c>
      <c r="AU226" s="238" t="s">
        <v>85</v>
      </c>
      <c r="AY226" s="18" t="s">
        <v>172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83</v>
      </c>
      <c r="BK226" s="239">
        <f>ROUND(I226*H226,2)</f>
        <v>0</v>
      </c>
      <c r="BL226" s="18" t="s">
        <v>265</v>
      </c>
      <c r="BM226" s="238" t="s">
        <v>2561</v>
      </c>
    </row>
    <row r="227" s="2" customFormat="1" ht="24.15" customHeight="1">
      <c r="A227" s="39"/>
      <c r="B227" s="40"/>
      <c r="C227" s="227" t="s">
        <v>451</v>
      </c>
      <c r="D227" s="227" t="s">
        <v>174</v>
      </c>
      <c r="E227" s="228" t="s">
        <v>2562</v>
      </c>
      <c r="F227" s="229" t="s">
        <v>2563</v>
      </c>
      <c r="G227" s="230" t="s">
        <v>301</v>
      </c>
      <c r="H227" s="231">
        <v>24</v>
      </c>
      <c r="I227" s="232"/>
      <c r="J227" s="233">
        <f>ROUND(I227*H227,2)</f>
        <v>0</v>
      </c>
      <c r="K227" s="229" t="s">
        <v>178</v>
      </c>
      <c r="L227" s="45"/>
      <c r="M227" s="234" t="s">
        <v>1</v>
      </c>
      <c r="N227" s="235" t="s">
        <v>41</v>
      </c>
      <c r="O227" s="92"/>
      <c r="P227" s="236">
        <f>O227*H227</f>
        <v>0</v>
      </c>
      <c r="Q227" s="236">
        <v>0.00025000000000000001</v>
      </c>
      <c r="R227" s="236">
        <f>Q227*H227</f>
        <v>0.0060000000000000001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265</v>
      </c>
      <c r="AT227" s="238" t="s">
        <v>174</v>
      </c>
      <c r="AU227" s="238" t="s">
        <v>85</v>
      </c>
      <c r="AY227" s="18" t="s">
        <v>172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83</v>
      </c>
      <c r="BK227" s="239">
        <f>ROUND(I227*H227,2)</f>
        <v>0</v>
      </c>
      <c r="BL227" s="18" t="s">
        <v>265</v>
      </c>
      <c r="BM227" s="238" t="s">
        <v>2564</v>
      </c>
    </row>
    <row r="228" s="2" customFormat="1" ht="24.15" customHeight="1">
      <c r="A228" s="39"/>
      <c r="B228" s="40"/>
      <c r="C228" s="227" t="s">
        <v>455</v>
      </c>
      <c r="D228" s="227" t="s">
        <v>174</v>
      </c>
      <c r="E228" s="228" t="s">
        <v>2565</v>
      </c>
      <c r="F228" s="229" t="s">
        <v>2566</v>
      </c>
      <c r="G228" s="230" t="s">
        <v>301</v>
      </c>
      <c r="H228" s="231">
        <v>24</v>
      </c>
      <c r="I228" s="232"/>
      <c r="J228" s="233">
        <f>ROUND(I228*H228,2)</f>
        <v>0</v>
      </c>
      <c r="K228" s="229" t="s">
        <v>178</v>
      </c>
      <c r="L228" s="45"/>
      <c r="M228" s="234" t="s">
        <v>1</v>
      </c>
      <c r="N228" s="235" t="s">
        <v>41</v>
      </c>
      <c r="O228" s="92"/>
      <c r="P228" s="236">
        <f>O228*H228</f>
        <v>0</v>
      </c>
      <c r="Q228" s="236">
        <v>0.00011</v>
      </c>
      <c r="R228" s="236">
        <f>Q228*H228</f>
        <v>0.00264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265</v>
      </c>
      <c r="AT228" s="238" t="s">
        <v>174</v>
      </c>
      <c r="AU228" s="238" t="s">
        <v>85</v>
      </c>
      <c r="AY228" s="18" t="s">
        <v>172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83</v>
      </c>
      <c r="BK228" s="239">
        <f>ROUND(I228*H228,2)</f>
        <v>0</v>
      </c>
      <c r="BL228" s="18" t="s">
        <v>265</v>
      </c>
      <c r="BM228" s="238" t="s">
        <v>2567</v>
      </c>
    </row>
    <row r="229" s="2" customFormat="1" ht="14.4" customHeight="1">
      <c r="A229" s="39"/>
      <c r="B229" s="40"/>
      <c r="C229" s="227" t="s">
        <v>537</v>
      </c>
      <c r="D229" s="227" t="s">
        <v>174</v>
      </c>
      <c r="E229" s="228" t="s">
        <v>2568</v>
      </c>
      <c r="F229" s="229" t="s">
        <v>2569</v>
      </c>
      <c r="G229" s="230" t="s">
        <v>301</v>
      </c>
      <c r="H229" s="231">
        <v>2</v>
      </c>
      <c r="I229" s="232"/>
      <c r="J229" s="233">
        <f>ROUND(I229*H229,2)</f>
        <v>0</v>
      </c>
      <c r="K229" s="229" t="s">
        <v>178</v>
      </c>
      <c r="L229" s="45"/>
      <c r="M229" s="234" t="s">
        <v>1</v>
      </c>
      <c r="N229" s="235" t="s">
        <v>41</v>
      </c>
      <c r="O229" s="92"/>
      <c r="P229" s="236">
        <f>O229*H229</f>
        <v>0</v>
      </c>
      <c r="Q229" s="236">
        <v>0.00038000000000000002</v>
      </c>
      <c r="R229" s="236">
        <f>Q229*H229</f>
        <v>0.00076000000000000004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265</v>
      </c>
      <c r="AT229" s="238" t="s">
        <v>174</v>
      </c>
      <c r="AU229" s="238" t="s">
        <v>85</v>
      </c>
      <c r="AY229" s="18" t="s">
        <v>172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83</v>
      </c>
      <c r="BK229" s="239">
        <f>ROUND(I229*H229,2)</f>
        <v>0</v>
      </c>
      <c r="BL229" s="18" t="s">
        <v>265</v>
      </c>
      <c r="BM229" s="238" t="s">
        <v>2570</v>
      </c>
    </row>
    <row r="230" s="2" customFormat="1" ht="24.15" customHeight="1">
      <c r="A230" s="39"/>
      <c r="B230" s="40"/>
      <c r="C230" s="227" t="s">
        <v>459</v>
      </c>
      <c r="D230" s="227" t="s">
        <v>174</v>
      </c>
      <c r="E230" s="228" t="s">
        <v>2571</v>
      </c>
      <c r="F230" s="229" t="s">
        <v>2572</v>
      </c>
      <c r="G230" s="230" t="s">
        <v>301</v>
      </c>
      <c r="H230" s="231">
        <v>24</v>
      </c>
      <c r="I230" s="232"/>
      <c r="J230" s="233">
        <f>ROUND(I230*H230,2)</f>
        <v>0</v>
      </c>
      <c r="K230" s="229" t="s">
        <v>178</v>
      </c>
      <c r="L230" s="45"/>
      <c r="M230" s="234" t="s">
        <v>1</v>
      </c>
      <c r="N230" s="235" t="s">
        <v>41</v>
      </c>
      <c r="O230" s="92"/>
      <c r="P230" s="236">
        <f>O230*H230</f>
        <v>0</v>
      </c>
      <c r="Q230" s="236">
        <v>0.00023000000000000001</v>
      </c>
      <c r="R230" s="236">
        <f>Q230*H230</f>
        <v>0.0055200000000000006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265</v>
      </c>
      <c r="AT230" s="238" t="s">
        <v>174</v>
      </c>
      <c r="AU230" s="238" t="s">
        <v>85</v>
      </c>
      <c r="AY230" s="18" t="s">
        <v>172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83</v>
      </c>
      <c r="BK230" s="239">
        <f>ROUND(I230*H230,2)</f>
        <v>0</v>
      </c>
      <c r="BL230" s="18" t="s">
        <v>265</v>
      </c>
      <c r="BM230" s="238" t="s">
        <v>2573</v>
      </c>
    </row>
    <row r="231" s="2" customFormat="1" ht="24.15" customHeight="1">
      <c r="A231" s="39"/>
      <c r="B231" s="40"/>
      <c r="C231" s="227" t="s">
        <v>463</v>
      </c>
      <c r="D231" s="227" t="s">
        <v>174</v>
      </c>
      <c r="E231" s="228" t="s">
        <v>2574</v>
      </c>
      <c r="F231" s="229" t="s">
        <v>2575</v>
      </c>
      <c r="G231" s="230" t="s">
        <v>301</v>
      </c>
      <c r="H231" s="231">
        <v>14</v>
      </c>
      <c r="I231" s="232"/>
      <c r="J231" s="233">
        <f>ROUND(I231*H231,2)</f>
        <v>0</v>
      </c>
      <c r="K231" s="229" t="s">
        <v>178</v>
      </c>
      <c r="L231" s="45"/>
      <c r="M231" s="234" t="s">
        <v>1</v>
      </c>
      <c r="N231" s="235" t="s">
        <v>41</v>
      </c>
      <c r="O231" s="92"/>
      <c r="P231" s="236">
        <f>O231*H231</f>
        <v>0</v>
      </c>
      <c r="Q231" s="236">
        <v>0.00069999999999999999</v>
      </c>
      <c r="R231" s="236">
        <f>Q231*H231</f>
        <v>0.0097999999999999997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265</v>
      </c>
      <c r="AT231" s="238" t="s">
        <v>174</v>
      </c>
      <c r="AU231" s="238" t="s">
        <v>85</v>
      </c>
      <c r="AY231" s="18" t="s">
        <v>172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83</v>
      </c>
      <c r="BK231" s="239">
        <f>ROUND(I231*H231,2)</f>
        <v>0</v>
      </c>
      <c r="BL231" s="18" t="s">
        <v>265</v>
      </c>
      <c r="BM231" s="238" t="s">
        <v>2576</v>
      </c>
    </row>
    <row r="232" s="2" customFormat="1" ht="24.15" customHeight="1">
      <c r="A232" s="39"/>
      <c r="B232" s="40"/>
      <c r="C232" s="227" t="s">
        <v>468</v>
      </c>
      <c r="D232" s="227" t="s">
        <v>174</v>
      </c>
      <c r="E232" s="228" t="s">
        <v>2577</v>
      </c>
      <c r="F232" s="229" t="s">
        <v>2578</v>
      </c>
      <c r="G232" s="230" t="s">
        <v>301</v>
      </c>
      <c r="H232" s="231">
        <v>5</v>
      </c>
      <c r="I232" s="232"/>
      <c r="J232" s="233">
        <f>ROUND(I232*H232,2)</f>
        <v>0</v>
      </c>
      <c r="K232" s="229" t="s">
        <v>178</v>
      </c>
      <c r="L232" s="45"/>
      <c r="M232" s="234" t="s">
        <v>1</v>
      </c>
      <c r="N232" s="235" t="s">
        <v>41</v>
      </c>
      <c r="O232" s="92"/>
      <c r="P232" s="236">
        <f>O232*H232</f>
        <v>0</v>
      </c>
      <c r="Q232" s="236">
        <v>0.00096000000000000002</v>
      </c>
      <c r="R232" s="236">
        <f>Q232*H232</f>
        <v>0.0048000000000000004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265</v>
      </c>
      <c r="AT232" s="238" t="s">
        <v>174</v>
      </c>
      <c r="AU232" s="238" t="s">
        <v>85</v>
      </c>
      <c r="AY232" s="18" t="s">
        <v>172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83</v>
      </c>
      <c r="BK232" s="239">
        <f>ROUND(I232*H232,2)</f>
        <v>0</v>
      </c>
      <c r="BL232" s="18" t="s">
        <v>265</v>
      </c>
      <c r="BM232" s="238" t="s">
        <v>2579</v>
      </c>
    </row>
    <row r="233" s="2" customFormat="1" ht="24.15" customHeight="1">
      <c r="A233" s="39"/>
      <c r="B233" s="40"/>
      <c r="C233" s="227" t="s">
        <v>473</v>
      </c>
      <c r="D233" s="227" t="s">
        <v>174</v>
      </c>
      <c r="E233" s="228" t="s">
        <v>2580</v>
      </c>
      <c r="F233" s="229" t="s">
        <v>2581</v>
      </c>
      <c r="G233" s="230" t="s">
        <v>301</v>
      </c>
      <c r="H233" s="231">
        <v>1</v>
      </c>
      <c r="I233" s="232"/>
      <c r="J233" s="233">
        <f>ROUND(I233*H233,2)</f>
        <v>0</v>
      </c>
      <c r="K233" s="229" t="s">
        <v>178</v>
      </c>
      <c r="L233" s="45"/>
      <c r="M233" s="234" t="s">
        <v>1</v>
      </c>
      <c r="N233" s="235" t="s">
        <v>41</v>
      </c>
      <c r="O233" s="92"/>
      <c r="P233" s="236">
        <f>O233*H233</f>
        <v>0</v>
      </c>
      <c r="Q233" s="236">
        <v>1.0000000000000001E-05</v>
      </c>
      <c r="R233" s="236">
        <f>Q233*H233</f>
        <v>1.0000000000000001E-05</v>
      </c>
      <c r="S233" s="236">
        <v>0.0045700000000000003</v>
      </c>
      <c r="T233" s="237">
        <f>S233*H233</f>
        <v>0.0045700000000000003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265</v>
      </c>
      <c r="AT233" s="238" t="s">
        <v>174</v>
      </c>
      <c r="AU233" s="238" t="s">
        <v>85</v>
      </c>
      <c r="AY233" s="18" t="s">
        <v>172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83</v>
      </c>
      <c r="BK233" s="239">
        <f>ROUND(I233*H233,2)</f>
        <v>0</v>
      </c>
      <c r="BL233" s="18" t="s">
        <v>265</v>
      </c>
      <c r="BM233" s="238" t="s">
        <v>2582</v>
      </c>
    </row>
    <row r="234" s="2" customFormat="1" ht="24.15" customHeight="1">
      <c r="A234" s="39"/>
      <c r="B234" s="40"/>
      <c r="C234" s="227" t="s">
        <v>541</v>
      </c>
      <c r="D234" s="227" t="s">
        <v>174</v>
      </c>
      <c r="E234" s="228" t="s">
        <v>2583</v>
      </c>
      <c r="F234" s="229" t="s">
        <v>2584</v>
      </c>
      <c r="G234" s="230" t="s">
        <v>301</v>
      </c>
      <c r="H234" s="231">
        <v>1</v>
      </c>
      <c r="I234" s="232"/>
      <c r="J234" s="233">
        <f>ROUND(I234*H234,2)</f>
        <v>0</v>
      </c>
      <c r="K234" s="229" t="s">
        <v>178</v>
      </c>
      <c r="L234" s="45"/>
      <c r="M234" s="234" t="s">
        <v>1</v>
      </c>
      <c r="N234" s="235" t="s">
        <v>41</v>
      </c>
      <c r="O234" s="92"/>
      <c r="P234" s="236">
        <f>O234*H234</f>
        <v>0</v>
      </c>
      <c r="Q234" s="236">
        <v>0.00124</v>
      </c>
      <c r="R234" s="236">
        <f>Q234*H234</f>
        <v>0.00124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265</v>
      </c>
      <c r="AT234" s="238" t="s">
        <v>174</v>
      </c>
      <c r="AU234" s="238" t="s">
        <v>85</v>
      </c>
      <c r="AY234" s="18" t="s">
        <v>172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83</v>
      </c>
      <c r="BK234" s="239">
        <f>ROUND(I234*H234,2)</f>
        <v>0</v>
      </c>
      <c r="BL234" s="18" t="s">
        <v>265</v>
      </c>
      <c r="BM234" s="238" t="s">
        <v>2585</v>
      </c>
    </row>
    <row r="235" s="2" customFormat="1" ht="24.15" customHeight="1">
      <c r="A235" s="39"/>
      <c r="B235" s="40"/>
      <c r="C235" s="227" t="s">
        <v>547</v>
      </c>
      <c r="D235" s="227" t="s">
        <v>174</v>
      </c>
      <c r="E235" s="228" t="s">
        <v>2586</v>
      </c>
      <c r="F235" s="229" t="s">
        <v>2587</v>
      </c>
      <c r="G235" s="230" t="s">
        <v>301</v>
      </c>
      <c r="H235" s="231">
        <v>25</v>
      </c>
      <c r="I235" s="232"/>
      <c r="J235" s="233">
        <f>ROUND(I235*H235,2)</f>
        <v>0</v>
      </c>
      <c r="K235" s="229" t="s">
        <v>178</v>
      </c>
      <c r="L235" s="45"/>
      <c r="M235" s="234" t="s">
        <v>1</v>
      </c>
      <c r="N235" s="235" t="s">
        <v>41</v>
      </c>
      <c r="O235" s="92"/>
      <c r="P235" s="236">
        <f>O235*H235</f>
        <v>0</v>
      </c>
      <c r="Q235" s="236">
        <v>0.00055000000000000003</v>
      </c>
      <c r="R235" s="236">
        <f>Q235*H235</f>
        <v>0.01375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265</v>
      </c>
      <c r="AT235" s="238" t="s">
        <v>174</v>
      </c>
      <c r="AU235" s="238" t="s">
        <v>85</v>
      </c>
      <c r="AY235" s="18" t="s">
        <v>172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83</v>
      </c>
      <c r="BK235" s="239">
        <f>ROUND(I235*H235,2)</f>
        <v>0</v>
      </c>
      <c r="BL235" s="18" t="s">
        <v>265</v>
      </c>
      <c r="BM235" s="238" t="s">
        <v>2588</v>
      </c>
    </row>
    <row r="236" s="2" customFormat="1" ht="24.15" customHeight="1">
      <c r="A236" s="39"/>
      <c r="B236" s="40"/>
      <c r="C236" s="227" t="s">
        <v>552</v>
      </c>
      <c r="D236" s="227" t="s">
        <v>174</v>
      </c>
      <c r="E236" s="228" t="s">
        <v>2589</v>
      </c>
      <c r="F236" s="229" t="s">
        <v>2590</v>
      </c>
      <c r="G236" s="230" t="s">
        <v>301</v>
      </c>
      <c r="H236" s="231">
        <v>5</v>
      </c>
      <c r="I236" s="232"/>
      <c r="J236" s="233">
        <f>ROUND(I236*H236,2)</f>
        <v>0</v>
      </c>
      <c r="K236" s="229" t="s">
        <v>178</v>
      </c>
      <c r="L236" s="45"/>
      <c r="M236" s="234" t="s">
        <v>1</v>
      </c>
      <c r="N236" s="235" t="s">
        <v>41</v>
      </c>
      <c r="O236" s="92"/>
      <c r="P236" s="236">
        <f>O236*H236</f>
        <v>0</v>
      </c>
      <c r="Q236" s="236">
        <v>0.00076000000000000004</v>
      </c>
      <c r="R236" s="236">
        <f>Q236*H236</f>
        <v>0.0038000000000000004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265</v>
      </c>
      <c r="AT236" s="238" t="s">
        <v>174</v>
      </c>
      <c r="AU236" s="238" t="s">
        <v>85</v>
      </c>
      <c r="AY236" s="18" t="s">
        <v>172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83</v>
      </c>
      <c r="BK236" s="239">
        <f>ROUND(I236*H236,2)</f>
        <v>0</v>
      </c>
      <c r="BL236" s="18" t="s">
        <v>265</v>
      </c>
      <c r="BM236" s="238" t="s">
        <v>2591</v>
      </c>
    </row>
    <row r="237" s="2" customFormat="1" ht="24.15" customHeight="1">
      <c r="A237" s="39"/>
      <c r="B237" s="40"/>
      <c r="C237" s="227" t="s">
        <v>479</v>
      </c>
      <c r="D237" s="227" t="s">
        <v>174</v>
      </c>
      <c r="E237" s="228" t="s">
        <v>2592</v>
      </c>
      <c r="F237" s="229" t="s">
        <v>2593</v>
      </c>
      <c r="G237" s="230" t="s">
        <v>301</v>
      </c>
      <c r="H237" s="231">
        <v>2</v>
      </c>
      <c r="I237" s="232"/>
      <c r="J237" s="233">
        <f>ROUND(I237*H237,2)</f>
        <v>0</v>
      </c>
      <c r="K237" s="229" t="s">
        <v>178</v>
      </c>
      <c r="L237" s="45"/>
      <c r="M237" s="234" t="s">
        <v>1</v>
      </c>
      <c r="N237" s="235" t="s">
        <v>41</v>
      </c>
      <c r="O237" s="92"/>
      <c r="P237" s="236">
        <f>O237*H237</f>
        <v>0</v>
      </c>
      <c r="Q237" s="236">
        <v>0.0014499999999999999</v>
      </c>
      <c r="R237" s="236">
        <f>Q237*H237</f>
        <v>0.0028999999999999998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265</v>
      </c>
      <c r="AT237" s="238" t="s">
        <v>174</v>
      </c>
      <c r="AU237" s="238" t="s">
        <v>85</v>
      </c>
      <c r="AY237" s="18" t="s">
        <v>172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83</v>
      </c>
      <c r="BK237" s="239">
        <f>ROUND(I237*H237,2)</f>
        <v>0</v>
      </c>
      <c r="BL237" s="18" t="s">
        <v>265</v>
      </c>
      <c r="BM237" s="238" t="s">
        <v>2594</v>
      </c>
    </row>
    <row r="238" s="14" customFormat="1">
      <c r="A238" s="14"/>
      <c r="B238" s="251"/>
      <c r="C238" s="252"/>
      <c r="D238" s="242" t="s">
        <v>180</v>
      </c>
      <c r="E238" s="253" t="s">
        <v>1</v>
      </c>
      <c r="F238" s="254" t="s">
        <v>85</v>
      </c>
      <c r="G238" s="252"/>
      <c r="H238" s="255">
        <v>2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180</v>
      </c>
      <c r="AU238" s="261" t="s">
        <v>85</v>
      </c>
      <c r="AV238" s="14" t="s">
        <v>85</v>
      </c>
      <c r="AW238" s="14" t="s">
        <v>33</v>
      </c>
      <c r="AX238" s="14" t="s">
        <v>83</v>
      </c>
      <c r="AY238" s="261" t="s">
        <v>172</v>
      </c>
    </row>
    <row r="239" s="2" customFormat="1" ht="24.15" customHeight="1">
      <c r="A239" s="39"/>
      <c r="B239" s="40"/>
      <c r="C239" s="227" t="s">
        <v>485</v>
      </c>
      <c r="D239" s="227" t="s">
        <v>174</v>
      </c>
      <c r="E239" s="228" t="s">
        <v>2595</v>
      </c>
      <c r="F239" s="229" t="s">
        <v>2596</v>
      </c>
      <c r="G239" s="230" t="s">
        <v>301</v>
      </c>
      <c r="H239" s="231">
        <v>5</v>
      </c>
      <c r="I239" s="232"/>
      <c r="J239" s="233">
        <f>ROUND(I239*H239,2)</f>
        <v>0</v>
      </c>
      <c r="K239" s="229" t="s">
        <v>178</v>
      </c>
      <c r="L239" s="45"/>
      <c r="M239" s="234" t="s">
        <v>1</v>
      </c>
      <c r="N239" s="235" t="s">
        <v>41</v>
      </c>
      <c r="O239" s="92"/>
      <c r="P239" s="236">
        <f>O239*H239</f>
        <v>0</v>
      </c>
      <c r="Q239" s="236">
        <v>0.00056999999999999998</v>
      </c>
      <c r="R239" s="236">
        <f>Q239*H239</f>
        <v>0.0028500000000000001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265</v>
      </c>
      <c r="AT239" s="238" t="s">
        <v>174</v>
      </c>
      <c r="AU239" s="238" t="s">
        <v>85</v>
      </c>
      <c r="AY239" s="18" t="s">
        <v>172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83</v>
      </c>
      <c r="BK239" s="239">
        <f>ROUND(I239*H239,2)</f>
        <v>0</v>
      </c>
      <c r="BL239" s="18" t="s">
        <v>265</v>
      </c>
      <c r="BM239" s="238" t="s">
        <v>2597</v>
      </c>
    </row>
    <row r="240" s="13" customFormat="1">
      <c r="A240" s="13"/>
      <c r="B240" s="240"/>
      <c r="C240" s="241"/>
      <c r="D240" s="242" t="s">
        <v>180</v>
      </c>
      <c r="E240" s="243" t="s">
        <v>1</v>
      </c>
      <c r="F240" s="244" t="s">
        <v>2598</v>
      </c>
      <c r="G240" s="241"/>
      <c r="H240" s="243" t="s">
        <v>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180</v>
      </c>
      <c r="AU240" s="250" t="s">
        <v>85</v>
      </c>
      <c r="AV240" s="13" t="s">
        <v>83</v>
      </c>
      <c r="AW240" s="13" t="s">
        <v>33</v>
      </c>
      <c r="AX240" s="13" t="s">
        <v>76</v>
      </c>
      <c r="AY240" s="250" t="s">
        <v>172</v>
      </c>
    </row>
    <row r="241" s="14" customFormat="1">
      <c r="A241" s="14"/>
      <c r="B241" s="251"/>
      <c r="C241" s="252"/>
      <c r="D241" s="242" t="s">
        <v>180</v>
      </c>
      <c r="E241" s="253" t="s">
        <v>1</v>
      </c>
      <c r="F241" s="254" t="s">
        <v>111</v>
      </c>
      <c r="G241" s="252"/>
      <c r="H241" s="255">
        <v>5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180</v>
      </c>
      <c r="AU241" s="261" t="s">
        <v>85</v>
      </c>
      <c r="AV241" s="14" t="s">
        <v>85</v>
      </c>
      <c r="AW241" s="14" t="s">
        <v>33</v>
      </c>
      <c r="AX241" s="14" t="s">
        <v>83</v>
      </c>
      <c r="AY241" s="261" t="s">
        <v>172</v>
      </c>
    </row>
    <row r="242" s="2" customFormat="1" ht="24.15" customHeight="1">
      <c r="A242" s="39"/>
      <c r="B242" s="40"/>
      <c r="C242" s="227" t="s">
        <v>525</v>
      </c>
      <c r="D242" s="227" t="s">
        <v>174</v>
      </c>
      <c r="E242" s="228" t="s">
        <v>2599</v>
      </c>
      <c r="F242" s="229" t="s">
        <v>2600</v>
      </c>
      <c r="G242" s="230" t="s">
        <v>301</v>
      </c>
      <c r="H242" s="231">
        <v>5</v>
      </c>
      <c r="I242" s="232"/>
      <c r="J242" s="233">
        <f>ROUND(I242*H242,2)</f>
        <v>0</v>
      </c>
      <c r="K242" s="229" t="s">
        <v>178</v>
      </c>
      <c r="L242" s="45"/>
      <c r="M242" s="234" t="s">
        <v>1</v>
      </c>
      <c r="N242" s="235" t="s">
        <v>41</v>
      </c>
      <c r="O242" s="92"/>
      <c r="P242" s="236">
        <f>O242*H242</f>
        <v>0</v>
      </c>
      <c r="Q242" s="236">
        <v>0.00147</v>
      </c>
      <c r="R242" s="236">
        <f>Q242*H242</f>
        <v>0.0073499999999999998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265</v>
      </c>
      <c r="AT242" s="238" t="s">
        <v>174</v>
      </c>
      <c r="AU242" s="238" t="s">
        <v>85</v>
      </c>
      <c r="AY242" s="18" t="s">
        <v>172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83</v>
      </c>
      <c r="BK242" s="239">
        <f>ROUND(I242*H242,2)</f>
        <v>0</v>
      </c>
      <c r="BL242" s="18" t="s">
        <v>265</v>
      </c>
      <c r="BM242" s="238" t="s">
        <v>2601</v>
      </c>
    </row>
    <row r="243" s="13" customFormat="1">
      <c r="A243" s="13"/>
      <c r="B243" s="240"/>
      <c r="C243" s="241"/>
      <c r="D243" s="242" t="s">
        <v>180</v>
      </c>
      <c r="E243" s="243" t="s">
        <v>1</v>
      </c>
      <c r="F243" s="244" t="s">
        <v>2602</v>
      </c>
      <c r="G243" s="241"/>
      <c r="H243" s="243" t="s">
        <v>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180</v>
      </c>
      <c r="AU243" s="250" t="s">
        <v>85</v>
      </c>
      <c r="AV243" s="13" t="s">
        <v>83</v>
      </c>
      <c r="AW243" s="13" t="s">
        <v>33</v>
      </c>
      <c r="AX243" s="13" t="s">
        <v>76</v>
      </c>
      <c r="AY243" s="250" t="s">
        <v>172</v>
      </c>
    </row>
    <row r="244" s="14" customFormat="1">
      <c r="A244" s="14"/>
      <c r="B244" s="251"/>
      <c r="C244" s="252"/>
      <c r="D244" s="242" t="s">
        <v>180</v>
      </c>
      <c r="E244" s="253" t="s">
        <v>1</v>
      </c>
      <c r="F244" s="254" t="s">
        <v>111</v>
      </c>
      <c r="G244" s="252"/>
      <c r="H244" s="255">
        <v>5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180</v>
      </c>
      <c r="AU244" s="261" t="s">
        <v>85</v>
      </c>
      <c r="AV244" s="14" t="s">
        <v>85</v>
      </c>
      <c r="AW244" s="14" t="s">
        <v>33</v>
      </c>
      <c r="AX244" s="14" t="s">
        <v>83</v>
      </c>
      <c r="AY244" s="261" t="s">
        <v>172</v>
      </c>
    </row>
    <row r="245" s="2" customFormat="1" ht="24.15" customHeight="1">
      <c r="A245" s="39"/>
      <c r="B245" s="40"/>
      <c r="C245" s="227" t="s">
        <v>490</v>
      </c>
      <c r="D245" s="227" t="s">
        <v>174</v>
      </c>
      <c r="E245" s="228" t="s">
        <v>2603</v>
      </c>
      <c r="F245" s="229" t="s">
        <v>2604</v>
      </c>
      <c r="G245" s="230" t="s">
        <v>301</v>
      </c>
      <c r="H245" s="231">
        <v>5</v>
      </c>
      <c r="I245" s="232"/>
      <c r="J245" s="233">
        <f>ROUND(I245*H245,2)</f>
        <v>0</v>
      </c>
      <c r="K245" s="229" t="s">
        <v>178</v>
      </c>
      <c r="L245" s="45"/>
      <c r="M245" s="234" t="s">
        <v>1</v>
      </c>
      <c r="N245" s="235" t="s">
        <v>41</v>
      </c>
      <c r="O245" s="92"/>
      <c r="P245" s="236">
        <f>O245*H245</f>
        <v>0</v>
      </c>
      <c r="Q245" s="236">
        <v>0.00075000000000000002</v>
      </c>
      <c r="R245" s="236">
        <f>Q245*H245</f>
        <v>0.0037499999999999999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265</v>
      </c>
      <c r="AT245" s="238" t="s">
        <v>174</v>
      </c>
      <c r="AU245" s="238" t="s">
        <v>85</v>
      </c>
      <c r="AY245" s="18" t="s">
        <v>172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83</v>
      </c>
      <c r="BK245" s="239">
        <f>ROUND(I245*H245,2)</f>
        <v>0</v>
      </c>
      <c r="BL245" s="18" t="s">
        <v>265</v>
      </c>
      <c r="BM245" s="238" t="s">
        <v>2605</v>
      </c>
    </row>
    <row r="246" s="2" customFormat="1" ht="24.15" customHeight="1">
      <c r="A246" s="39"/>
      <c r="B246" s="40"/>
      <c r="C246" s="227" t="s">
        <v>557</v>
      </c>
      <c r="D246" s="227" t="s">
        <v>174</v>
      </c>
      <c r="E246" s="228" t="s">
        <v>2606</v>
      </c>
      <c r="F246" s="229" t="s">
        <v>2607</v>
      </c>
      <c r="G246" s="230" t="s">
        <v>229</v>
      </c>
      <c r="H246" s="231">
        <v>0.94399999999999995</v>
      </c>
      <c r="I246" s="232"/>
      <c r="J246" s="233">
        <f>ROUND(I246*H246,2)</f>
        <v>0</v>
      </c>
      <c r="K246" s="229" t="s">
        <v>178</v>
      </c>
      <c r="L246" s="45"/>
      <c r="M246" s="234" t="s">
        <v>1</v>
      </c>
      <c r="N246" s="235" t="s">
        <v>41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265</v>
      </c>
      <c r="AT246" s="238" t="s">
        <v>174</v>
      </c>
      <c r="AU246" s="238" t="s">
        <v>85</v>
      </c>
      <c r="AY246" s="18" t="s">
        <v>172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83</v>
      </c>
      <c r="BK246" s="239">
        <f>ROUND(I246*H246,2)</f>
        <v>0</v>
      </c>
      <c r="BL246" s="18" t="s">
        <v>265</v>
      </c>
      <c r="BM246" s="238" t="s">
        <v>2608</v>
      </c>
    </row>
    <row r="247" s="2" customFormat="1" ht="14.4" customHeight="1">
      <c r="A247" s="39"/>
      <c r="B247" s="40"/>
      <c r="C247" s="227" t="s">
        <v>562</v>
      </c>
      <c r="D247" s="227" t="s">
        <v>174</v>
      </c>
      <c r="E247" s="228" t="s">
        <v>2609</v>
      </c>
      <c r="F247" s="229" t="s">
        <v>2610</v>
      </c>
      <c r="G247" s="230" t="s">
        <v>229</v>
      </c>
      <c r="H247" s="231">
        <v>0.099000000000000005</v>
      </c>
      <c r="I247" s="232"/>
      <c r="J247" s="233">
        <f>ROUND(I247*H247,2)</f>
        <v>0</v>
      </c>
      <c r="K247" s="229" t="s">
        <v>178</v>
      </c>
      <c r="L247" s="45"/>
      <c r="M247" s="234" t="s">
        <v>1</v>
      </c>
      <c r="N247" s="235" t="s">
        <v>41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265</v>
      </c>
      <c r="AT247" s="238" t="s">
        <v>174</v>
      </c>
      <c r="AU247" s="238" t="s">
        <v>85</v>
      </c>
      <c r="AY247" s="18" t="s">
        <v>172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83</v>
      </c>
      <c r="BK247" s="239">
        <f>ROUND(I247*H247,2)</f>
        <v>0</v>
      </c>
      <c r="BL247" s="18" t="s">
        <v>265</v>
      </c>
      <c r="BM247" s="238" t="s">
        <v>2611</v>
      </c>
    </row>
    <row r="248" s="2" customFormat="1" ht="24.15" customHeight="1">
      <c r="A248" s="39"/>
      <c r="B248" s="40"/>
      <c r="C248" s="227" t="s">
        <v>567</v>
      </c>
      <c r="D248" s="227" t="s">
        <v>174</v>
      </c>
      <c r="E248" s="228" t="s">
        <v>2612</v>
      </c>
      <c r="F248" s="229" t="s">
        <v>2613</v>
      </c>
      <c r="G248" s="230" t="s">
        <v>229</v>
      </c>
      <c r="H248" s="231">
        <v>0.099000000000000005</v>
      </c>
      <c r="I248" s="232"/>
      <c r="J248" s="233">
        <f>ROUND(I248*H248,2)</f>
        <v>0</v>
      </c>
      <c r="K248" s="229" t="s">
        <v>178</v>
      </c>
      <c r="L248" s="45"/>
      <c r="M248" s="234" t="s">
        <v>1</v>
      </c>
      <c r="N248" s="235" t="s">
        <v>41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265</v>
      </c>
      <c r="AT248" s="238" t="s">
        <v>174</v>
      </c>
      <c r="AU248" s="238" t="s">
        <v>85</v>
      </c>
      <c r="AY248" s="18" t="s">
        <v>172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83</v>
      </c>
      <c r="BK248" s="239">
        <f>ROUND(I248*H248,2)</f>
        <v>0</v>
      </c>
      <c r="BL248" s="18" t="s">
        <v>265</v>
      </c>
      <c r="BM248" s="238" t="s">
        <v>2614</v>
      </c>
    </row>
    <row r="249" s="12" customFormat="1" ht="22.8" customHeight="1">
      <c r="A249" s="12"/>
      <c r="B249" s="211"/>
      <c r="C249" s="212"/>
      <c r="D249" s="213" t="s">
        <v>75</v>
      </c>
      <c r="E249" s="225" t="s">
        <v>2615</v>
      </c>
      <c r="F249" s="225" t="s">
        <v>2616</v>
      </c>
      <c r="G249" s="212"/>
      <c r="H249" s="212"/>
      <c r="I249" s="215"/>
      <c r="J249" s="226">
        <f>BK249</f>
        <v>0</v>
      </c>
      <c r="K249" s="212"/>
      <c r="L249" s="217"/>
      <c r="M249" s="218"/>
      <c r="N249" s="219"/>
      <c r="O249" s="219"/>
      <c r="P249" s="220">
        <f>SUM(P250:P270)</f>
        <v>0</v>
      </c>
      <c r="Q249" s="219"/>
      <c r="R249" s="220">
        <f>SUM(R250:R270)</f>
        <v>0.29837999999999998</v>
      </c>
      <c r="S249" s="219"/>
      <c r="T249" s="221">
        <f>SUM(T250:T270)</f>
        <v>0.27423000000000003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2" t="s">
        <v>85</v>
      </c>
      <c r="AT249" s="223" t="s">
        <v>75</v>
      </c>
      <c r="AU249" s="223" t="s">
        <v>83</v>
      </c>
      <c r="AY249" s="222" t="s">
        <v>172</v>
      </c>
      <c r="BK249" s="224">
        <f>SUM(BK250:BK270)</f>
        <v>0</v>
      </c>
    </row>
    <row r="250" s="2" customFormat="1" ht="24.15" customHeight="1">
      <c r="A250" s="39"/>
      <c r="B250" s="40"/>
      <c r="C250" s="227" t="s">
        <v>636</v>
      </c>
      <c r="D250" s="227" t="s">
        <v>174</v>
      </c>
      <c r="E250" s="228" t="s">
        <v>2617</v>
      </c>
      <c r="F250" s="229" t="s">
        <v>2618</v>
      </c>
      <c r="G250" s="230" t="s">
        <v>301</v>
      </c>
      <c r="H250" s="231">
        <v>48</v>
      </c>
      <c r="I250" s="232"/>
      <c r="J250" s="233">
        <f>ROUND(I250*H250,2)</f>
        <v>0</v>
      </c>
      <c r="K250" s="229" t="s">
        <v>178</v>
      </c>
      <c r="L250" s="45"/>
      <c r="M250" s="234" t="s">
        <v>1</v>
      </c>
      <c r="N250" s="235" t="s">
        <v>41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265</v>
      </c>
      <c r="AT250" s="238" t="s">
        <v>174</v>
      </c>
      <c r="AU250" s="238" t="s">
        <v>85</v>
      </c>
      <c r="AY250" s="18" t="s">
        <v>172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83</v>
      </c>
      <c r="BK250" s="239">
        <f>ROUND(I250*H250,2)</f>
        <v>0</v>
      </c>
      <c r="BL250" s="18" t="s">
        <v>265</v>
      </c>
      <c r="BM250" s="238" t="s">
        <v>2619</v>
      </c>
    </row>
    <row r="251" s="13" customFormat="1">
      <c r="A251" s="13"/>
      <c r="B251" s="240"/>
      <c r="C251" s="241"/>
      <c r="D251" s="242" t="s">
        <v>180</v>
      </c>
      <c r="E251" s="243" t="s">
        <v>1</v>
      </c>
      <c r="F251" s="244" t="s">
        <v>2620</v>
      </c>
      <c r="G251" s="241"/>
      <c r="H251" s="243" t="s">
        <v>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180</v>
      </c>
      <c r="AU251" s="250" t="s">
        <v>85</v>
      </c>
      <c r="AV251" s="13" t="s">
        <v>83</v>
      </c>
      <c r="AW251" s="13" t="s">
        <v>33</v>
      </c>
      <c r="AX251" s="13" t="s">
        <v>76</v>
      </c>
      <c r="AY251" s="250" t="s">
        <v>172</v>
      </c>
    </row>
    <row r="252" s="14" customFormat="1">
      <c r="A252" s="14"/>
      <c r="B252" s="251"/>
      <c r="C252" s="252"/>
      <c r="D252" s="242" t="s">
        <v>180</v>
      </c>
      <c r="E252" s="253" t="s">
        <v>1</v>
      </c>
      <c r="F252" s="254" t="s">
        <v>2621</v>
      </c>
      <c r="G252" s="252"/>
      <c r="H252" s="255">
        <v>48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180</v>
      </c>
      <c r="AU252" s="261" t="s">
        <v>85</v>
      </c>
      <c r="AV252" s="14" t="s">
        <v>85</v>
      </c>
      <c r="AW252" s="14" t="s">
        <v>33</v>
      </c>
      <c r="AX252" s="14" t="s">
        <v>83</v>
      </c>
      <c r="AY252" s="261" t="s">
        <v>172</v>
      </c>
    </row>
    <row r="253" s="2" customFormat="1" ht="37.8" customHeight="1">
      <c r="A253" s="39"/>
      <c r="B253" s="40"/>
      <c r="C253" s="227" t="s">
        <v>583</v>
      </c>
      <c r="D253" s="227" t="s">
        <v>174</v>
      </c>
      <c r="E253" s="228" t="s">
        <v>2622</v>
      </c>
      <c r="F253" s="229" t="s">
        <v>2623</v>
      </c>
      <c r="G253" s="230" t="s">
        <v>301</v>
      </c>
      <c r="H253" s="231">
        <v>3</v>
      </c>
      <c r="I253" s="232"/>
      <c r="J253" s="233">
        <f>ROUND(I253*H253,2)</f>
        <v>0</v>
      </c>
      <c r="K253" s="229" t="s">
        <v>178</v>
      </c>
      <c r="L253" s="45"/>
      <c r="M253" s="234" t="s">
        <v>1</v>
      </c>
      <c r="N253" s="235" t="s">
        <v>41</v>
      </c>
      <c r="O253" s="92"/>
      <c r="P253" s="236">
        <f>O253*H253</f>
        <v>0</v>
      </c>
      <c r="Q253" s="236">
        <v>0.013400000000000001</v>
      </c>
      <c r="R253" s="236">
        <f>Q253*H253</f>
        <v>0.0402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265</v>
      </c>
      <c r="AT253" s="238" t="s">
        <v>174</v>
      </c>
      <c r="AU253" s="238" t="s">
        <v>85</v>
      </c>
      <c r="AY253" s="18" t="s">
        <v>172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83</v>
      </c>
      <c r="BK253" s="239">
        <f>ROUND(I253*H253,2)</f>
        <v>0</v>
      </c>
      <c r="BL253" s="18" t="s">
        <v>265</v>
      </c>
      <c r="BM253" s="238" t="s">
        <v>2624</v>
      </c>
    </row>
    <row r="254" s="2" customFormat="1" ht="37.8" customHeight="1">
      <c r="A254" s="39"/>
      <c r="B254" s="40"/>
      <c r="C254" s="227" t="s">
        <v>591</v>
      </c>
      <c r="D254" s="227" t="s">
        <v>174</v>
      </c>
      <c r="E254" s="228" t="s">
        <v>2625</v>
      </c>
      <c r="F254" s="229" t="s">
        <v>2626</v>
      </c>
      <c r="G254" s="230" t="s">
        <v>301</v>
      </c>
      <c r="H254" s="231">
        <v>4</v>
      </c>
      <c r="I254" s="232"/>
      <c r="J254" s="233">
        <f>ROUND(I254*H254,2)</f>
        <v>0</v>
      </c>
      <c r="K254" s="229" t="s">
        <v>178</v>
      </c>
      <c r="L254" s="45"/>
      <c r="M254" s="234" t="s">
        <v>1</v>
      </c>
      <c r="N254" s="235" t="s">
        <v>41</v>
      </c>
      <c r="O254" s="92"/>
      <c r="P254" s="236">
        <f>O254*H254</f>
        <v>0</v>
      </c>
      <c r="Q254" s="236">
        <v>0.016549999999999999</v>
      </c>
      <c r="R254" s="236">
        <f>Q254*H254</f>
        <v>0.066199999999999995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265</v>
      </c>
      <c r="AT254" s="238" t="s">
        <v>174</v>
      </c>
      <c r="AU254" s="238" t="s">
        <v>85</v>
      </c>
      <c r="AY254" s="18" t="s">
        <v>172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83</v>
      </c>
      <c r="BK254" s="239">
        <f>ROUND(I254*H254,2)</f>
        <v>0</v>
      </c>
      <c r="BL254" s="18" t="s">
        <v>265</v>
      </c>
      <c r="BM254" s="238" t="s">
        <v>2627</v>
      </c>
    </row>
    <row r="255" s="2" customFormat="1" ht="37.8" customHeight="1">
      <c r="A255" s="39"/>
      <c r="B255" s="40"/>
      <c r="C255" s="227" t="s">
        <v>599</v>
      </c>
      <c r="D255" s="227" t="s">
        <v>174</v>
      </c>
      <c r="E255" s="228" t="s">
        <v>2628</v>
      </c>
      <c r="F255" s="229" t="s">
        <v>2629</v>
      </c>
      <c r="G255" s="230" t="s">
        <v>301</v>
      </c>
      <c r="H255" s="231">
        <v>1</v>
      </c>
      <c r="I255" s="232"/>
      <c r="J255" s="233">
        <f>ROUND(I255*H255,2)</f>
        <v>0</v>
      </c>
      <c r="K255" s="229" t="s">
        <v>178</v>
      </c>
      <c r="L255" s="45"/>
      <c r="M255" s="234" t="s">
        <v>1</v>
      </c>
      <c r="N255" s="235" t="s">
        <v>41</v>
      </c>
      <c r="O255" s="92"/>
      <c r="P255" s="236">
        <f>O255*H255</f>
        <v>0</v>
      </c>
      <c r="Q255" s="236">
        <v>0.01942</v>
      </c>
      <c r="R255" s="236">
        <f>Q255*H255</f>
        <v>0.01942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265</v>
      </c>
      <c r="AT255" s="238" t="s">
        <v>174</v>
      </c>
      <c r="AU255" s="238" t="s">
        <v>85</v>
      </c>
      <c r="AY255" s="18" t="s">
        <v>172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83</v>
      </c>
      <c r="BK255" s="239">
        <f>ROUND(I255*H255,2)</f>
        <v>0</v>
      </c>
      <c r="BL255" s="18" t="s">
        <v>265</v>
      </c>
      <c r="BM255" s="238" t="s">
        <v>2630</v>
      </c>
    </row>
    <row r="256" s="2" customFormat="1" ht="37.8" customHeight="1">
      <c r="A256" s="39"/>
      <c r="B256" s="40"/>
      <c r="C256" s="227" t="s">
        <v>606</v>
      </c>
      <c r="D256" s="227" t="s">
        <v>174</v>
      </c>
      <c r="E256" s="228" t="s">
        <v>2631</v>
      </c>
      <c r="F256" s="229" t="s">
        <v>2632</v>
      </c>
      <c r="G256" s="230" t="s">
        <v>301</v>
      </c>
      <c r="H256" s="231">
        <v>2</v>
      </c>
      <c r="I256" s="232"/>
      <c r="J256" s="233">
        <f>ROUND(I256*H256,2)</f>
        <v>0</v>
      </c>
      <c r="K256" s="229" t="s">
        <v>178</v>
      </c>
      <c r="L256" s="45"/>
      <c r="M256" s="234" t="s">
        <v>1</v>
      </c>
      <c r="N256" s="235" t="s">
        <v>41</v>
      </c>
      <c r="O256" s="92"/>
      <c r="P256" s="236">
        <f>O256*H256</f>
        <v>0</v>
      </c>
      <c r="Q256" s="236">
        <v>0.022290000000000001</v>
      </c>
      <c r="R256" s="236">
        <f>Q256*H256</f>
        <v>0.044580000000000002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265</v>
      </c>
      <c r="AT256" s="238" t="s">
        <v>174</v>
      </c>
      <c r="AU256" s="238" t="s">
        <v>85</v>
      </c>
      <c r="AY256" s="18" t="s">
        <v>172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83</v>
      </c>
      <c r="BK256" s="239">
        <f>ROUND(I256*H256,2)</f>
        <v>0</v>
      </c>
      <c r="BL256" s="18" t="s">
        <v>265</v>
      </c>
      <c r="BM256" s="238" t="s">
        <v>2633</v>
      </c>
    </row>
    <row r="257" s="2" customFormat="1" ht="37.8" customHeight="1">
      <c r="A257" s="39"/>
      <c r="B257" s="40"/>
      <c r="C257" s="227" t="s">
        <v>610</v>
      </c>
      <c r="D257" s="227" t="s">
        <v>174</v>
      </c>
      <c r="E257" s="228" t="s">
        <v>2634</v>
      </c>
      <c r="F257" s="229" t="s">
        <v>2635</v>
      </c>
      <c r="G257" s="230" t="s">
        <v>301</v>
      </c>
      <c r="H257" s="231">
        <v>1</v>
      </c>
      <c r="I257" s="232"/>
      <c r="J257" s="233">
        <f>ROUND(I257*H257,2)</f>
        <v>0</v>
      </c>
      <c r="K257" s="229" t="s">
        <v>178</v>
      </c>
      <c r="L257" s="45"/>
      <c r="M257" s="234" t="s">
        <v>1</v>
      </c>
      <c r="N257" s="235" t="s">
        <v>41</v>
      </c>
      <c r="O257" s="92"/>
      <c r="P257" s="236">
        <f>O257*H257</f>
        <v>0</v>
      </c>
      <c r="Q257" s="236">
        <v>0.0309</v>
      </c>
      <c r="R257" s="236">
        <f>Q257*H257</f>
        <v>0.0309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265</v>
      </c>
      <c r="AT257" s="238" t="s">
        <v>174</v>
      </c>
      <c r="AU257" s="238" t="s">
        <v>85</v>
      </c>
      <c r="AY257" s="18" t="s">
        <v>172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83</v>
      </c>
      <c r="BK257" s="239">
        <f>ROUND(I257*H257,2)</f>
        <v>0</v>
      </c>
      <c r="BL257" s="18" t="s">
        <v>265</v>
      </c>
      <c r="BM257" s="238" t="s">
        <v>2636</v>
      </c>
    </row>
    <row r="258" s="2" customFormat="1" ht="37.8" customHeight="1">
      <c r="A258" s="39"/>
      <c r="B258" s="40"/>
      <c r="C258" s="227" t="s">
        <v>614</v>
      </c>
      <c r="D258" s="227" t="s">
        <v>174</v>
      </c>
      <c r="E258" s="228" t="s">
        <v>2637</v>
      </c>
      <c r="F258" s="229" t="s">
        <v>2638</v>
      </c>
      <c r="G258" s="230" t="s">
        <v>301</v>
      </c>
      <c r="H258" s="231">
        <v>2</v>
      </c>
      <c r="I258" s="232"/>
      <c r="J258" s="233">
        <f>ROUND(I258*H258,2)</f>
        <v>0</v>
      </c>
      <c r="K258" s="229" t="s">
        <v>178</v>
      </c>
      <c r="L258" s="45"/>
      <c r="M258" s="234" t="s">
        <v>1</v>
      </c>
      <c r="N258" s="235" t="s">
        <v>41</v>
      </c>
      <c r="O258" s="92"/>
      <c r="P258" s="236">
        <f>O258*H258</f>
        <v>0</v>
      </c>
      <c r="Q258" s="236">
        <v>0.047840000000000001</v>
      </c>
      <c r="R258" s="236">
        <f>Q258*H258</f>
        <v>0.095680000000000001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265</v>
      </c>
      <c r="AT258" s="238" t="s">
        <v>174</v>
      </c>
      <c r="AU258" s="238" t="s">
        <v>85</v>
      </c>
      <c r="AY258" s="18" t="s">
        <v>172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83</v>
      </c>
      <c r="BK258" s="239">
        <f>ROUND(I258*H258,2)</f>
        <v>0</v>
      </c>
      <c r="BL258" s="18" t="s">
        <v>265</v>
      </c>
      <c r="BM258" s="238" t="s">
        <v>2639</v>
      </c>
    </row>
    <row r="259" s="2" customFormat="1" ht="24.15" customHeight="1">
      <c r="A259" s="39"/>
      <c r="B259" s="40"/>
      <c r="C259" s="227" t="s">
        <v>573</v>
      </c>
      <c r="D259" s="227" t="s">
        <v>174</v>
      </c>
      <c r="E259" s="228" t="s">
        <v>2640</v>
      </c>
      <c r="F259" s="229" t="s">
        <v>2641</v>
      </c>
      <c r="G259" s="230" t="s">
        <v>301</v>
      </c>
      <c r="H259" s="231">
        <v>11</v>
      </c>
      <c r="I259" s="232"/>
      <c r="J259" s="233">
        <f>ROUND(I259*H259,2)</f>
        <v>0</v>
      </c>
      <c r="K259" s="229" t="s">
        <v>178</v>
      </c>
      <c r="L259" s="45"/>
      <c r="M259" s="234" t="s">
        <v>1</v>
      </c>
      <c r="N259" s="235" t="s">
        <v>41</v>
      </c>
      <c r="O259" s="92"/>
      <c r="P259" s="236">
        <f>O259*H259</f>
        <v>0</v>
      </c>
      <c r="Q259" s="236">
        <v>8.0000000000000007E-05</v>
      </c>
      <c r="R259" s="236">
        <f>Q259*H259</f>
        <v>0.00088000000000000003</v>
      </c>
      <c r="S259" s="236">
        <v>0.024930000000000001</v>
      </c>
      <c r="T259" s="237">
        <f>S259*H259</f>
        <v>0.27423000000000003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265</v>
      </c>
      <c r="AT259" s="238" t="s">
        <v>174</v>
      </c>
      <c r="AU259" s="238" t="s">
        <v>85</v>
      </c>
      <c r="AY259" s="18" t="s">
        <v>172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83</v>
      </c>
      <c r="BK259" s="239">
        <f>ROUND(I259*H259,2)</f>
        <v>0</v>
      </c>
      <c r="BL259" s="18" t="s">
        <v>265</v>
      </c>
      <c r="BM259" s="238" t="s">
        <v>2642</v>
      </c>
    </row>
    <row r="260" s="13" customFormat="1">
      <c r="A260" s="13"/>
      <c r="B260" s="240"/>
      <c r="C260" s="241"/>
      <c r="D260" s="242" t="s">
        <v>180</v>
      </c>
      <c r="E260" s="243" t="s">
        <v>1</v>
      </c>
      <c r="F260" s="244" t="s">
        <v>2643</v>
      </c>
      <c r="G260" s="241"/>
      <c r="H260" s="243" t="s">
        <v>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180</v>
      </c>
      <c r="AU260" s="250" t="s">
        <v>85</v>
      </c>
      <c r="AV260" s="13" t="s">
        <v>83</v>
      </c>
      <c r="AW260" s="13" t="s">
        <v>33</v>
      </c>
      <c r="AX260" s="13" t="s">
        <v>76</v>
      </c>
      <c r="AY260" s="250" t="s">
        <v>172</v>
      </c>
    </row>
    <row r="261" s="14" customFormat="1">
      <c r="A261" s="14"/>
      <c r="B261" s="251"/>
      <c r="C261" s="252"/>
      <c r="D261" s="242" t="s">
        <v>180</v>
      </c>
      <c r="E261" s="253" t="s">
        <v>1</v>
      </c>
      <c r="F261" s="254" t="s">
        <v>233</v>
      </c>
      <c r="G261" s="252"/>
      <c r="H261" s="255">
        <v>11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180</v>
      </c>
      <c r="AU261" s="261" t="s">
        <v>85</v>
      </c>
      <c r="AV261" s="14" t="s">
        <v>85</v>
      </c>
      <c r="AW261" s="14" t="s">
        <v>33</v>
      </c>
      <c r="AX261" s="14" t="s">
        <v>83</v>
      </c>
      <c r="AY261" s="261" t="s">
        <v>172</v>
      </c>
    </row>
    <row r="262" s="2" customFormat="1" ht="24.15" customHeight="1">
      <c r="A262" s="39"/>
      <c r="B262" s="40"/>
      <c r="C262" s="227" t="s">
        <v>628</v>
      </c>
      <c r="D262" s="227" t="s">
        <v>174</v>
      </c>
      <c r="E262" s="228" t="s">
        <v>2644</v>
      </c>
      <c r="F262" s="229" t="s">
        <v>2645</v>
      </c>
      <c r="G262" s="230" t="s">
        <v>177</v>
      </c>
      <c r="H262" s="231">
        <v>49.200000000000003</v>
      </c>
      <c r="I262" s="232"/>
      <c r="J262" s="233">
        <f>ROUND(I262*H262,2)</f>
        <v>0</v>
      </c>
      <c r="K262" s="229" t="s">
        <v>178</v>
      </c>
      <c r="L262" s="45"/>
      <c r="M262" s="234" t="s">
        <v>1</v>
      </c>
      <c r="N262" s="235" t="s">
        <v>41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265</v>
      </c>
      <c r="AT262" s="238" t="s">
        <v>174</v>
      </c>
      <c r="AU262" s="238" t="s">
        <v>85</v>
      </c>
      <c r="AY262" s="18" t="s">
        <v>172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83</v>
      </c>
      <c r="BK262" s="239">
        <f>ROUND(I262*H262,2)</f>
        <v>0</v>
      </c>
      <c r="BL262" s="18" t="s">
        <v>265</v>
      </c>
      <c r="BM262" s="238" t="s">
        <v>2646</v>
      </c>
    </row>
    <row r="263" s="2" customFormat="1" ht="14.4" customHeight="1">
      <c r="A263" s="39"/>
      <c r="B263" s="40"/>
      <c r="C263" s="227" t="s">
        <v>632</v>
      </c>
      <c r="D263" s="227" t="s">
        <v>174</v>
      </c>
      <c r="E263" s="228" t="s">
        <v>2647</v>
      </c>
      <c r="F263" s="229" t="s">
        <v>2648</v>
      </c>
      <c r="G263" s="230" t="s">
        <v>177</v>
      </c>
      <c r="H263" s="231">
        <v>49.200000000000003</v>
      </c>
      <c r="I263" s="232"/>
      <c r="J263" s="233">
        <f>ROUND(I263*H263,2)</f>
        <v>0</v>
      </c>
      <c r="K263" s="229" t="s">
        <v>178</v>
      </c>
      <c r="L263" s="45"/>
      <c r="M263" s="234" t="s">
        <v>1</v>
      </c>
      <c r="N263" s="235" t="s">
        <v>41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265</v>
      </c>
      <c r="AT263" s="238" t="s">
        <v>174</v>
      </c>
      <c r="AU263" s="238" t="s">
        <v>85</v>
      </c>
      <c r="AY263" s="18" t="s">
        <v>172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83</v>
      </c>
      <c r="BK263" s="239">
        <f>ROUND(I263*H263,2)</f>
        <v>0</v>
      </c>
      <c r="BL263" s="18" t="s">
        <v>265</v>
      </c>
      <c r="BM263" s="238" t="s">
        <v>2649</v>
      </c>
    </row>
    <row r="264" s="2" customFormat="1" ht="24.15" customHeight="1">
      <c r="A264" s="39"/>
      <c r="B264" s="40"/>
      <c r="C264" s="227" t="s">
        <v>577</v>
      </c>
      <c r="D264" s="227" t="s">
        <v>174</v>
      </c>
      <c r="E264" s="228" t="s">
        <v>2650</v>
      </c>
      <c r="F264" s="229" t="s">
        <v>2651</v>
      </c>
      <c r="G264" s="230" t="s">
        <v>301</v>
      </c>
      <c r="H264" s="231">
        <v>11</v>
      </c>
      <c r="I264" s="232"/>
      <c r="J264" s="233">
        <f>ROUND(I264*H264,2)</f>
        <v>0</v>
      </c>
      <c r="K264" s="229" t="s">
        <v>178</v>
      </c>
      <c r="L264" s="45"/>
      <c r="M264" s="234" t="s">
        <v>1</v>
      </c>
      <c r="N264" s="235" t="s">
        <v>41</v>
      </c>
      <c r="O264" s="92"/>
      <c r="P264" s="236">
        <f>O264*H264</f>
        <v>0</v>
      </c>
      <c r="Q264" s="236">
        <v>2.0000000000000002E-05</v>
      </c>
      <c r="R264" s="236">
        <f>Q264*H264</f>
        <v>0.00022000000000000001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265</v>
      </c>
      <c r="AT264" s="238" t="s">
        <v>174</v>
      </c>
      <c r="AU264" s="238" t="s">
        <v>85</v>
      </c>
      <c r="AY264" s="18" t="s">
        <v>172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83</v>
      </c>
      <c r="BK264" s="239">
        <f>ROUND(I264*H264,2)</f>
        <v>0</v>
      </c>
      <c r="BL264" s="18" t="s">
        <v>265</v>
      </c>
      <c r="BM264" s="238" t="s">
        <v>2652</v>
      </c>
    </row>
    <row r="265" s="13" customFormat="1">
      <c r="A265" s="13"/>
      <c r="B265" s="240"/>
      <c r="C265" s="241"/>
      <c r="D265" s="242" t="s">
        <v>180</v>
      </c>
      <c r="E265" s="243" t="s">
        <v>1</v>
      </c>
      <c r="F265" s="244" t="s">
        <v>2653</v>
      </c>
      <c r="G265" s="241"/>
      <c r="H265" s="243" t="s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180</v>
      </c>
      <c r="AU265" s="250" t="s">
        <v>85</v>
      </c>
      <c r="AV265" s="13" t="s">
        <v>83</v>
      </c>
      <c r="AW265" s="13" t="s">
        <v>33</v>
      </c>
      <c r="AX265" s="13" t="s">
        <v>76</v>
      </c>
      <c r="AY265" s="250" t="s">
        <v>172</v>
      </c>
    </row>
    <row r="266" s="14" customFormat="1">
      <c r="A266" s="14"/>
      <c r="B266" s="251"/>
      <c r="C266" s="252"/>
      <c r="D266" s="242" t="s">
        <v>180</v>
      </c>
      <c r="E266" s="253" t="s">
        <v>1</v>
      </c>
      <c r="F266" s="254" t="s">
        <v>233</v>
      </c>
      <c r="G266" s="252"/>
      <c r="H266" s="255">
        <v>11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180</v>
      </c>
      <c r="AU266" s="261" t="s">
        <v>85</v>
      </c>
      <c r="AV266" s="14" t="s">
        <v>85</v>
      </c>
      <c r="AW266" s="14" t="s">
        <v>33</v>
      </c>
      <c r="AX266" s="14" t="s">
        <v>83</v>
      </c>
      <c r="AY266" s="261" t="s">
        <v>172</v>
      </c>
    </row>
    <row r="267" s="2" customFormat="1" ht="14.4" customHeight="1">
      <c r="A267" s="39"/>
      <c r="B267" s="40"/>
      <c r="C267" s="227" t="s">
        <v>624</v>
      </c>
      <c r="D267" s="227" t="s">
        <v>174</v>
      </c>
      <c r="E267" s="228" t="s">
        <v>2654</v>
      </c>
      <c r="F267" s="229" t="s">
        <v>2655</v>
      </c>
      <c r="G267" s="230" t="s">
        <v>177</v>
      </c>
      <c r="H267" s="231">
        <v>49.200000000000003</v>
      </c>
      <c r="I267" s="232"/>
      <c r="J267" s="233">
        <f>ROUND(I267*H267,2)</f>
        <v>0</v>
      </c>
      <c r="K267" s="229" t="s">
        <v>178</v>
      </c>
      <c r="L267" s="45"/>
      <c r="M267" s="234" t="s">
        <v>1</v>
      </c>
      <c r="N267" s="235" t="s">
        <v>41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265</v>
      </c>
      <c r="AT267" s="238" t="s">
        <v>174</v>
      </c>
      <c r="AU267" s="238" t="s">
        <v>85</v>
      </c>
      <c r="AY267" s="18" t="s">
        <v>172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83</v>
      </c>
      <c r="BK267" s="239">
        <f>ROUND(I267*H267,2)</f>
        <v>0</v>
      </c>
      <c r="BL267" s="18" t="s">
        <v>265</v>
      </c>
      <c r="BM267" s="238" t="s">
        <v>2656</v>
      </c>
    </row>
    <row r="268" s="2" customFormat="1" ht="14.4" customHeight="1">
      <c r="A268" s="39"/>
      <c r="B268" s="40"/>
      <c r="C268" s="227" t="s">
        <v>650</v>
      </c>
      <c r="D268" s="227" t="s">
        <v>174</v>
      </c>
      <c r="E268" s="228" t="s">
        <v>2657</v>
      </c>
      <c r="F268" s="229" t="s">
        <v>2658</v>
      </c>
      <c r="G268" s="230" t="s">
        <v>301</v>
      </c>
      <c r="H268" s="231">
        <v>2</v>
      </c>
      <c r="I268" s="232"/>
      <c r="J268" s="233">
        <f>ROUND(I268*H268,2)</f>
        <v>0</v>
      </c>
      <c r="K268" s="229" t="s">
        <v>178</v>
      </c>
      <c r="L268" s="45"/>
      <c r="M268" s="234" t="s">
        <v>1</v>
      </c>
      <c r="N268" s="235" t="s">
        <v>41</v>
      </c>
      <c r="O268" s="92"/>
      <c r="P268" s="236">
        <f>O268*H268</f>
        <v>0</v>
      </c>
      <c r="Q268" s="236">
        <v>0.00014999999999999999</v>
      </c>
      <c r="R268" s="236">
        <f>Q268*H268</f>
        <v>0.00029999999999999997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265</v>
      </c>
      <c r="AT268" s="238" t="s">
        <v>174</v>
      </c>
      <c r="AU268" s="238" t="s">
        <v>85</v>
      </c>
      <c r="AY268" s="18" t="s">
        <v>172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83</v>
      </c>
      <c r="BK268" s="239">
        <f>ROUND(I268*H268,2)</f>
        <v>0</v>
      </c>
      <c r="BL268" s="18" t="s">
        <v>265</v>
      </c>
      <c r="BM268" s="238" t="s">
        <v>2659</v>
      </c>
    </row>
    <row r="269" s="2" customFormat="1" ht="24.15" customHeight="1">
      <c r="A269" s="39"/>
      <c r="B269" s="40"/>
      <c r="C269" s="227" t="s">
        <v>659</v>
      </c>
      <c r="D269" s="227" t="s">
        <v>174</v>
      </c>
      <c r="E269" s="228" t="s">
        <v>2660</v>
      </c>
      <c r="F269" s="229" t="s">
        <v>2661</v>
      </c>
      <c r="G269" s="230" t="s">
        <v>229</v>
      </c>
      <c r="H269" s="231">
        <v>0.29799999999999999</v>
      </c>
      <c r="I269" s="232"/>
      <c r="J269" s="233">
        <f>ROUND(I269*H269,2)</f>
        <v>0</v>
      </c>
      <c r="K269" s="229" t="s">
        <v>178</v>
      </c>
      <c r="L269" s="45"/>
      <c r="M269" s="234" t="s">
        <v>1</v>
      </c>
      <c r="N269" s="235" t="s">
        <v>41</v>
      </c>
      <c r="O269" s="92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265</v>
      </c>
      <c r="AT269" s="238" t="s">
        <v>174</v>
      </c>
      <c r="AU269" s="238" t="s">
        <v>85</v>
      </c>
      <c r="AY269" s="18" t="s">
        <v>172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83</v>
      </c>
      <c r="BK269" s="239">
        <f>ROUND(I269*H269,2)</f>
        <v>0</v>
      </c>
      <c r="BL269" s="18" t="s">
        <v>265</v>
      </c>
      <c r="BM269" s="238" t="s">
        <v>2662</v>
      </c>
    </row>
    <row r="270" s="2" customFormat="1" ht="24.15" customHeight="1">
      <c r="A270" s="39"/>
      <c r="B270" s="40"/>
      <c r="C270" s="227" t="s">
        <v>664</v>
      </c>
      <c r="D270" s="227" t="s">
        <v>174</v>
      </c>
      <c r="E270" s="228" t="s">
        <v>2663</v>
      </c>
      <c r="F270" s="229" t="s">
        <v>2664</v>
      </c>
      <c r="G270" s="230" t="s">
        <v>229</v>
      </c>
      <c r="H270" s="231">
        <v>0.29799999999999999</v>
      </c>
      <c r="I270" s="232"/>
      <c r="J270" s="233">
        <f>ROUND(I270*H270,2)</f>
        <v>0</v>
      </c>
      <c r="K270" s="229" t="s">
        <v>178</v>
      </c>
      <c r="L270" s="45"/>
      <c r="M270" s="234" t="s">
        <v>1</v>
      </c>
      <c r="N270" s="235" t="s">
        <v>41</v>
      </c>
      <c r="O270" s="92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265</v>
      </c>
      <c r="AT270" s="238" t="s">
        <v>174</v>
      </c>
      <c r="AU270" s="238" t="s">
        <v>85</v>
      </c>
      <c r="AY270" s="18" t="s">
        <v>172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83</v>
      </c>
      <c r="BK270" s="239">
        <f>ROUND(I270*H270,2)</f>
        <v>0</v>
      </c>
      <c r="BL270" s="18" t="s">
        <v>265</v>
      </c>
      <c r="BM270" s="238" t="s">
        <v>2665</v>
      </c>
    </row>
    <row r="271" s="12" customFormat="1" ht="25.92" customHeight="1">
      <c r="A271" s="12"/>
      <c r="B271" s="211"/>
      <c r="C271" s="212"/>
      <c r="D271" s="213" t="s">
        <v>75</v>
      </c>
      <c r="E271" s="214" t="s">
        <v>1765</v>
      </c>
      <c r="F271" s="214" t="s">
        <v>1766</v>
      </c>
      <c r="G271" s="212"/>
      <c r="H271" s="212"/>
      <c r="I271" s="215"/>
      <c r="J271" s="216">
        <f>BK271</f>
        <v>0</v>
      </c>
      <c r="K271" s="212"/>
      <c r="L271" s="217"/>
      <c r="M271" s="218"/>
      <c r="N271" s="219"/>
      <c r="O271" s="219"/>
      <c r="P271" s="220">
        <f>SUM(P272:P292)</f>
        <v>0</v>
      </c>
      <c r="Q271" s="219"/>
      <c r="R271" s="220">
        <f>SUM(R272:R292)</f>
        <v>0</v>
      </c>
      <c r="S271" s="219"/>
      <c r="T271" s="221">
        <f>SUM(T272:T292)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2" t="s">
        <v>106</v>
      </c>
      <c r="AT271" s="223" t="s">
        <v>75</v>
      </c>
      <c r="AU271" s="223" t="s">
        <v>76</v>
      </c>
      <c r="AY271" s="222" t="s">
        <v>172</v>
      </c>
      <c r="BK271" s="224">
        <f>SUM(BK272:BK292)</f>
        <v>0</v>
      </c>
    </row>
    <row r="272" s="2" customFormat="1" ht="14.4" customHeight="1">
      <c r="A272" s="39"/>
      <c r="B272" s="40"/>
      <c r="C272" s="227" t="s">
        <v>673</v>
      </c>
      <c r="D272" s="227" t="s">
        <v>174</v>
      </c>
      <c r="E272" s="228" t="s">
        <v>1948</v>
      </c>
      <c r="F272" s="229" t="s">
        <v>1949</v>
      </c>
      <c r="G272" s="230" t="s">
        <v>884</v>
      </c>
      <c r="H272" s="231">
        <v>32</v>
      </c>
      <c r="I272" s="232"/>
      <c r="J272" s="233">
        <f>ROUND(I272*H272,2)</f>
        <v>0</v>
      </c>
      <c r="K272" s="229" t="s">
        <v>178</v>
      </c>
      <c r="L272" s="45"/>
      <c r="M272" s="234" t="s">
        <v>1</v>
      </c>
      <c r="N272" s="235" t="s">
        <v>41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1769</v>
      </c>
      <c r="AT272" s="238" t="s">
        <v>174</v>
      </c>
      <c r="AU272" s="238" t="s">
        <v>83</v>
      </c>
      <c r="AY272" s="18" t="s">
        <v>172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83</v>
      </c>
      <c r="BK272" s="239">
        <f>ROUND(I272*H272,2)</f>
        <v>0</v>
      </c>
      <c r="BL272" s="18" t="s">
        <v>1769</v>
      </c>
      <c r="BM272" s="238" t="s">
        <v>2666</v>
      </c>
    </row>
    <row r="273" s="13" customFormat="1">
      <c r="A273" s="13"/>
      <c r="B273" s="240"/>
      <c r="C273" s="241"/>
      <c r="D273" s="242" t="s">
        <v>180</v>
      </c>
      <c r="E273" s="243" t="s">
        <v>1</v>
      </c>
      <c r="F273" s="244" t="s">
        <v>2667</v>
      </c>
      <c r="G273" s="241"/>
      <c r="H273" s="243" t="s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180</v>
      </c>
      <c r="AU273" s="250" t="s">
        <v>83</v>
      </c>
      <c r="AV273" s="13" t="s">
        <v>83</v>
      </c>
      <c r="AW273" s="13" t="s">
        <v>33</v>
      </c>
      <c r="AX273" s="13" t="s">
        <v>76</v>
      </c>
      <c r="AY273" s="250" t="s">
        <v>172</v>
      </c>
    </row>
    <row r="274" s="14" customFormat="1">
      <c r="A274" s="14"/>
      <c r="B274" s="251"/>
      <c r="C274" s="252"/>
      <c r="D274" s="242" t="s">
        <v>180</v>
      </c>
      <c r="E274" s="253" t="s">
        <v>1</v>
      </c>
      <c r="F274" s="254" t="s">
        <v>2668</v>
      </c>
      <c r="G274" s="252"/>
      <c r="H274" s="255">
        <v>32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180</v>
      </c>
      <c r="AU274" s="261" t="s">
        <v>83</v>
      </c>
      <c r="AV274" s="14" t="s">
        <v>85</v>
      </c>
      <c r="AW274" s="14" t="s">
        <v>33</v>
      </c>
      <c r="AX274" s="14" t="s">
        <v>83</v>
      </c>
      <c r="AY274" s="261" t="s">
        <v>172</v>
      </c>
    </row>
    <row r="275" s="2" customFormat="1" ht="14.4" customHeight="1">
      <c r="A275" s="39"/>
      <c r="B275" s="40"/>
      <c r="C275" s="227" t="s">
        <v>678</v>
      </c>
      <c r="D275" s="227" t="s">
        <v>174</v>
      </c>
      <c r="E275" s="228" t="s">
        <v>1953</v>
      </c>
      <c r="F275" s="229" t="s">
        <v>1954</v>
      </c>
      <c r="G275" s="230" t="s">
        <v>884</v>
      </c>
      <c r="H275" s="231">
        <v>47.5</v>
      </c>
      <c r="I275" s="232"/>
      <c r="J275" s="233">
        <f>ROUND(I275*H275,2)</f>
        <v>0</v>
      </c>
      <c r="K275" s="229" t="s">
        <v>178</v>
      </c>
      <c r="L275" s="45"/>
      <c r="M275" s="234" t="s">
        <v>1</v>
      </c>
      <c r="N275" s="235" t="s">
        <v>41</v>
      </c>
      <c r="O275" s="92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1769</v>
      </c>
      <c r="AT275" s="238" t="s">
        <v>174</v>
      </c>
      <c r="AU275" s="238" t="s">
        <v>83</v>
      </c>
      <c r="AY275" s="18" t="s">
        <v>172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83</v>
      </c>
      <c r="BK275" s="239">
        <f>ROUND(I275*H275,2)</f>
        <v>0</v>
      </c>
      <c r="BL275" s="18" t="s">
        <v>1769</v>
      </c>
      <c r="BM275" s="238" t="s">
        <v>2669</v>
      </c>
    </row>
    <row r="276" s="13" customFormat="1">
      <c r="A276" s="13"/>
      <c r="B276" s="240"/>
      <c r="C276" s="241"/>
      <c r="D276" s="242" t="s">
        <v>180</v>
      </c>
      <c r="E276" s="243" t="s">
        <v>1</v>
      </c>
      <c r="F276" s="244" t="s">
        <v>2670</v>
      </c>
      <c r="G276" s="241"/>
      <c r="H276" s="243" t="s">
        <v>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180</v>
      </c>
      <c r="AU276" s="250" t="s">
        <v>83</v>
      </c>
      <c r="AV276" s="13" t="s">
        <v>83</v>
      </c>
      <c r="AW276" s="13" t="s">
        <v>33</v>
      </c>
      <c r="AX276" s="13" t="s">
        <v>76</v>
      </c>
      <c r="AY276" s="250" t="s">
        <v>172</v>
      </c>
    </row>
    <row r="277" s="14" customFormat="1">
      <c r="A277" s="14"/>
      <c r="B277" s="251"/>
      <c r="C277" s="252"/>
      <c r="D277" s="242" t="s">
        <v>180</v>
      </c>
      <c r="E277" s="253" t="s">
        <v>1</v>
      </c>
      <c r="F277" s="254" t="s">
        <v>2671</v>
      </c>
      <c r="G277" s="252"/>
      <c r="H277" s="255">
        <v>1.5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180</v>
      </c>
      <c r="AU277" s="261" t="s">
        <v>83</v>
      </c>
      <c r="AV277" s="14" t="s">
        <v>85</v>
      </c>
      <c r="AW277" s="14" t="s">
        <v>33</v>
      </c>
      <c r="AX277" s="14" t="s">
        <v>76</v>
      </c>
      <c r="AY277" s="261" t="s">
        <v>172</v>
      </c>
    </row>
    <row r="278" s="13" customFormat="1">
      <c r="A278" s="13"/>
      <c r="B278" s="240"/>
      <c r="C278" s="241"/>
      <c r="D278" s="242" t="s">
        <v>180</v>
      </c>
      <c r="E278" s="243" t="s">
        <v>1</v>
      </c>
      <c r="F278" s="244" t="s">
        <v>2672</v>
      </c>
      <c r="G278" s="241"/>
      <c r="H278" s="243" t="s">
        <v>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180</v>
      </c>
      <c r="AU278" s="250" t="s">
        <v>83</v>
      </c>
      <c r="AV278" s="13" t="s">
        <v>83</v>
      </c>
      <c r="AW278" s="13" t="s">
        <v>33</v>
      </c>
      <c r="AX278" s="13" t="s">
        <v>76</v>
      </c>
      <c r="AY278" s="250" t="s">
        <v>172</v>
      </c>
    </row>
    <row r="279" s="14" customFormat="1">
      <c r="A279" s="14"/>
      <c r="B279" s="251"/>
      <c r="C279" s="252"/>
      <c r="D279" s="242" t="s">
        <v>180</v>
      </c>
      <c r="E279" s="253" t="s">
        <v>1</v>
      </c>
      <c r="F279" s="254" t="s">
        <v>1957</v>
      </c>
      <c r="G279" s="252"/>
      <c r="H279" s="255">
        <v>30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180</v>
      </c>
      <c r="AU279" s="261" t="s">
        <v>83</v>
      </c>
      <c r="AV279" s="14" t="s">
        <v>85</v>
      </c>
      <c r="AW279" s="14" t="s">
        <v>33</v>
      </c>
      <c r="AX279" s="14" t="s">
        <v>76</v>
      </c>
      <c r="AY279" s="261" t="s">
        <v>172</v>
      </c>
    </row>
    <row r="280" s="13" customFormat="1">
      <c r="A280" s="13"/>
      <c r="B280" s="240"/>
      <c r="C280" s="241"/>
      <c r="D280" s="242" t="s">
        <v>180</v>
      </c>
      <c r="E280" s="243" t="s">
        <v>1</v>
      </c>
      <c r="F280" s="244" t="s">
        <v>2673</v>
      </c>
      <c r="G280" s="241"/>
      <c r="H280" s="243" t="s">
        <v>1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0" t="s">
        <v>180</v>
      </c>
      <c r="AU280" s="250" t="s">
        <v>83</v>
      </c>
      <c r="AV280" s="13" t="s">
        <v>83</v>
      </c>
      <c r="AW280" s="13" t="s">
        <v>33</v>
      </c>
      <c r="AX280" s="13" t="s">
        <v>76</v>
      </c>
      <c r="AY280" s="250" t="s">
        <v>172</v>
      </c>
    </row>
    <row r="281" s="14" customFormat="1">
      <c r="A281" s="14"/>
      <c r="B281" s="251"/>
      <c r="C281" s="252"/>
      <c r="D281" s="242" t="s">
        <v>180</v>
      </c>
      <c r="E281" s="253" t="s">
        <v>1</v>
      </c>
      <c r="F281" s="254" t="s">
        <v>2674</v>
      </c>
      <c r="G281" s="252"/>
      <c r="H281" s="255">
        <v>16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180</v>
      </c>
      <c r="AU281" s="261" t="s">
        <v>83</v>
      </c>
      <c r="AV281" s="14" t="s">
        <v>85</v>
      </c>
      <c r="AW281" s="14" t="s">
        <v>33</v>
      </c>
      <c r="AX281" s="14" t="s">
        <v>76</v>
      </c>
      <c r="AY281" s="261" t="s">
        <v>172</v>
      </c>
    </row>
    <row r="282" s="15" customFormat="1">
      <c r="A282" s="15"/>
      <c r="B282" s="262"/>
      <c r="C282" s="263"/>
      <c r="D282" s="242" t="s">
        <v>180</v>
      </c>
      <c r="E282" s="264" t="s">
        <v>1</v>
      </c>
      <c r="F282" s="265" t="s">
        <v>185</v>
      </c>
      <c r="G282" s="263"/>
      <c r="H282" s="266">
        <v>47.5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2" t="s">
        <v>180</v>
      </c>
      <c r="AU282" s="272" t="s">
        <v>83</v>
      </c>
      <c r="AV282" s="15" t="s">
        <v>106</v>
      </c>
      <c r="AW282" s="15" t="s">
        <v>33</v>
      </c>
      <c r="AX282" s="15" t="s">
        <v>83</v>
      </c>
      <c r="AY282" s="272" t="s">
        <v>172</v>
      </c>
    </row>
    <row r="283" s="2" customFormat="1" ht="14.4" customHeight="1">
      <c r="A283" s="39"/>
      <c r="B283" s="40"/>
      <c r="C283" s="227" t="s">
        <v>684</v>
      </c>
      <c r="D283" s="227" t="s">
        <v>174</v>
      </c>
      <c r="E283" s="228" t="s">
        <v>2374</v>
      </c>
      <c r="F283" s="229" t="s">
        <v>2375</v>
      </c>
      <c r="G283" s="230" t="s">
        <v>884</v>
      </c>
      <c r="H283" s="231">
        <v>32</v>
      </c>
      <c r="I283" s="232"/>
      <c r="J283" s="233">
        <f>ROUND(I283*H283,2)</f>
        <v>0</v>
      </c>
      <c r="K283" s="229" t="s">
        <v>178</v>
      </c>
      <c r="L283" s="45"/>
      <c r="M283" s="234" t="s">
        <v>1</v>
      </c>
      <c r="N283" s="235" t="s">
        <v>41</v>
      </c>
      <c r="O283" s="92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1769</v>
      </c>
      <c r="AT283" s="238" t="s">
        <v>174</v>
      </c>
      <c r="AU283" s="238" t="s">
        <v>83</v>
      </c>
      <c r="AY283" s="18" t="s">
        <v>172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83</v>
      </c>
      <c r="BK283" s="239">
        <f>ROUND(I283*H283,2)</f>
        <v>0</v>
      </c>
      <c r="BL283" s="18" t="s">
        <v>1769</v>
      </c>
      <c r="BM283" s="238" t="s">
        <v>2675</v>
      </c>
    </row>
    <row r="284" s="13" customFormat="1">
      <c r="A284" s="13"/>
      <c r="B284" s="240"/>
      <c r="C284" s="241"/>
      <c r="D284" s="242" t="s">
        <v>180</v>
      </c>
      <c r="E284" s="243" t="s">
        <v>1</v>
      </c>
      <c r="F284" s="244" t="s">
        <v>2676</v>
      </c>
      <c r="G284" s="241"/>
      <c r="H284" s="243" t="s">
        <v>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180</v>
      </c>
      <c r="AU284" s="250" t="s">
        <v>83</v>
      </c>
      <c r="AV284" s="13" t="s">
        <v>83</v>
      </c>
      <c r="AW284" s="13" t="s">
        <v>33</v>
      </c>
      <c r="AX284" s="13" t="s">
        <v>76</v>
      </c>
      <c r="AY284" s="250" t="s">
        <v>172</v>
      </c>
    </row>
    <row r="285" s="14" customFormat="1">
      <c r="A285" s="14"/>
      <c r="B285" s="251"/>
      <c r="C285" s="252"/>
      <c r="D285" s="242" t="s">
        <v>180</v>
      </c>
      <c r="E285" s="253" t="s">
        <v>1</v>
      </c>
      <c r="F285" s="254" t="s">
        <v>358</v>
      </c>
      <c r="G285" s="252"/>
      <c r="H285" s="255">
        <v>32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180</v>
      </c>
      <c r="AU285" s="261" t="s">
        <v>83</v>
      </c>
      <c r="AV285" s="14" t="s">
        <v>85</v>
      </c>
      <c r="AW285" s="14" t="s">
        <v>33</v>
      </c>
      <c r="AX285" s="14" t="s">
        <v>83</v>
      </c>
      <c r="AY285" s="261" t="s">
        <v>172</v>
      </c>
    </row>
    <row r="286" s="2" customFormat="1" ht="14.4" customHeight="1">
      <c r="A286" s="39"/>
      <c r="B286" s="40"/>
      <c r="C286" s="284" t="s">
        <v>690</v>
      </c>
      <c r="D286" s="284" t="s">
        <v>259</v>
      </c>
      <c r="E286" s="285" t="s">
        <v>2378</v>
      </c>
      <c r="F286" s="286" t="s">
        <v>2379</v>
      </c>
      <c r="G286" s="287" t="s">
        <v>2265</v>
      </c>
      <c r="H286" s="288">
        <v>1</v>
      </c>
      <c r="I286" s="289"/>
      <c r="J286" s="290">
        <f>ROUND(I286*H286,2)</f>
        <v>0</v>
      </c>
      <c r="K286" s="286" t="s">
        <v>1</v>
      </c>
      <c r="L286" s="291"/>
      <c r="M286" s="292" t="s">
        <v>1</v>
      </c>
      <c r="N286" s="293" t="s">
        <v>41</v>
      </c>
      <c r="O286" s="92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8" t="s">
        <v>1769</v>
      </c>
      <c r="AT286" s="238" t="s">
        <v>259</v>
      </c>
      <c r="AU286" s="238" t="s">
        <v>83</v>
      </c>
      <c r="AY286" s="18" t="s">
        <v>172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8" t="s">
        <v>83</v>
      </c>
      <c r="BK286" s="239">
        <f>ROUND(I286*H286,2)</f>
        <v>0</v>
      </c>
      <c r="BL286" s="18" t="s">
        <v>1769</v>
      </c>
      <c r="BM286" s="238" t="s">
        <v>2677</v>
      </c>
    </row>
    <row r="287" s="13" customFormat="1">
      <c r="A287" s="13"/>
      <c r="B287" s="240"/>
      <c r="C287" s="241"/>
      <c r="D287" s="242" t="s">
        <v>180</v>
      </c>
      <c r="E287" s="243" t="s">
        <v>1</v>
      </c>
      <c r="F287" s="244" t="s">
        <v>2381</v>
      </c>
      <c r="G287" s="241"/>
      <c r="H287" s="243" t="s">
        <v>1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180</v>
      </c>
      <c r="AU287" s="250" t="s">
        <v>83</v>
      </c>
      <c r="AV287" s="13" t="s">
        <v>83</v>
      </c>
      <c r="AW287" s="13" t="s">
        <v>33</v>
      </c>
      <c r="AX287" s="13" t="s">
        <v>76</v>
      </c>
      <c r="AY287" s="250" t="s">
        <v>172</v>
      </c>
    </row>
    <row r="288" s="13" customFormat="1">
      <c r="A288" s="13"/>
      <c r="B288" s="240"/>
      <c r="C288" s="241"/>
      <c r="D288" s="242" t="s">
        <v>180</v>
      </c>
      <c r="E288" s="243" t="s">
        <v>1</v>
      </c>
      <c r="F288" s="244" t="s">
        <v>2678</v>
      </c>
      <c r="G288" s="241"/>
      <c r="H288" s="243" t="s">
        <v>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180</v>
      </c>
      <c r="AU288" s="250" t="s">
        <v>83</v>
      </c>
      <c r="AV288" s="13" t="s">
        <v>83</v>
      </c>
      <c r="AW288" s="13" t="s">
        <v>33</v>
      </c>
      <c r="AX288" s="13" t="s">
        <v>76</v>
      </c>
      <c r="AY288" s="250" t="s">
        <v>172</v>
      </c>
    </row>
    <row r="289" s="14" customFormat="1">
      <c r="A289" s="14"/>
      <c r="B289" s="251"/>
      <c r="C289" s="252"/>
      <c r="D289" s="242" t="s">
        <v>180</v>
      </c>
      <c r="E289" s="253" t="s">
        <v>1</v>
      </c>
      <c r="F289" s="254" t="s">
        <v>83</v>
      </c>
      <c r="G289" s="252"/>
      <c r="H289" s="255">
        <v>1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180</v>
      </c>
      <c r="AU289" s="261" t="s">
        <v>83</v>
      </c>
      <c r="AV289" s="14" t="s">
        <v>85</v>
      </c>
      <c r="AW289" s="14" t="s">
        <v>33</v>
      </c>
      <c r="AX289" s="14" t="s">
        <v>83</v>
      </c>
      <c r="AY289" s="261" t="s">
        <v>172</v>
      </c>
    </row>
    <row r="290" s="2" customFormat="1" ht="14.4" customHeight="1">
      <c r="A290" s="39"/>
      <c r="B290" s="40"/>
      <c r="C290" s="227" t="s">
        <v>697</v>
      </c>
      <c r="D290" s="227" t="s">
        <v>174</v>
      </c>
      <c r="E290" s="228" t="s">
        <v>2679</v>
      </c>
      <c r="F290" s="229" t="s">
        <v>2680</v>
      </c>
      <c r="G290" s="230" t="s">
        <v>884</v>
      </c>
      <c r="H290" s="231">
        <v>10</v>
      </c>
      <c r="I290" s="232"/>
      <c r="J290" s="233">
        <f>ROUND(I290*H290,2)</f>
        <v>0</v>
      </c>
      <c r="K290" s="229" t="s">
        <v>178</v>
      </c>
      <c r="L290" s="45"/>
      <c r="M290" s="234" t="s">
        <v>1</v>
      </c>
      <c r="N290" s="235" t="s">
        <v>41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1769</v>
      </c>
      <c r="AT290" s="238" t="s">
        <v>174</v>
      </c>
      <c r="AU290" s="238" t="s">
        <v>83</v>
      </c>
      <c r="AY290" s="18" t="s">
        <v>172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83</v>
      </c>
      <c r="BK290" s="239">
        <f>ROUND(I290*H290,2)</f>
        <v>0</v>
      </c>
      <c r="BL290" s="18" t="s">
        <v>1769</v>
      </c>
      <c r="BM290" s="238" t="s">
        <v>2681</v>
      </c>
    </row>
    <row r="291" s="13" customFormat="1">
      <c r="A291" s="13"/>
      <c r="B291" s="240"/>
      <c r="C291" s="241"/>
      <c r="D291" s="242" t="s">
        <v>180</v>
      </c>
      <c r="E291" s="243" t="s">
        <v>1</v>
      </c>
      <c r="F291" s="244" t="s">
        <v>2682</v>
      </c>
      <c r="G291" s="241"/>
      <c r="H291" s="243" t="s">
        <v>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180</v>
      </c>
      <c r="AU291" s="250" t="s">
        <v>83</v>
      </c>
      <c r="AV291" s="13" t="s">
        <v>83</v>
      </c>
      <c r="AW291" s="13" t="s">
        <v>33</v>
      </c>
      <c r="AX291" s="13" t="s">
        <v>76</v>
      </c>
      <c r="AY291" s="250" t="s">
        <v>172</v>
      </c>
    </row>
    <row r="292" s="14" customFormat="1">
      <c r="A292" s="14"/>
      <c r="B292" s="251"/>
      <c r="C292" s="252"/>
      <c r="D292" s="242" t="s">
        <v>180</v>
      </c>
      <c r="E292" s="253" t="s">
        <v>1</v>
      </c>
      <c r="F292" s="254" t="s">
        <v>226</v>
      </c>
      <c r="G292" s="252"/>
      <c r="H292" s="255">
        <v>10</v>
      </c>
      <c r="I292" s="256"/>
      <c r="J292" s="252"/>
      <c r="K292" s="252"/>
      <c r="L292" s="257"/>
      <c r="M292" s="300"/>
      <c r="N292" s="301"/>
      <c r="O292" s="301"/>
      <c r="P292" s="301"/>
      <c r="Q292" s="301"/>
      <c r="R292" s="301"/>
      <c r="S292" s="301"/>
      <c r="T292" s="30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180</v>
      </c>
      <c r="AU292" s="261" t="s">
        <v>83</v>
      </c>
      <c r="AV292" s="14" t="s">
        <v>85</v>
      </c>
      <c r="AW292" s="14" t="s">
        <v>33</v>
      </c>
      <c r="AX292" s="14" t="s">
        <v>83</v>
      </c>
      <c r="AY292" s="261" t="s">
        <v>172</v>
      </c>
    </row>
    <row r="293" s="2" customFormat="1" ht="6.96" customHeight="1">
      <c r="A293" s="39"/>
      <c r="B293" s="67"/>
      <c r="C293" s="68"/>
      <c r="D293" s="68"/>
      <c r="E293" s="68"/>
      <c r="F293" s="68"/>
      <c r="G293" s="68"/>
      <c r="H293" s="68"/>
      <c r="I293" s="68"/>
      <c r="J293" s="68"/>
      <c r="K293" s="68"/>
      <c r="L293" s="45"/>
      <c r="M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</row>
  </sheetData>
  <sheetProtection sheet="1" autoFilter="0" formatColumns="0" formatRows="0" objects="1" scenarios="1" spinCount="100000" saltValue="Lf9OV9t4uHxD53fakGl8tSIT+eJZNhA+xzu5ji5xCXZGLiUaXbCfIxsRw6q4NtdpMORXS1Ao87Yb50J01wMxSA==" hashValue="OBhnpRSepRWoWE9y0H3EdmA6IAIhx0h/NdFpJpqpm6cVZU1iMJvRaEXf+BLitvpG9iW/t5IgUsa7V2RgCRNXRA==" algorithmName="SHA-512" password="CC35"/>
  <autoFilter ref="C131:K2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Břeclav, elektrodílna - celková oprava budovy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2683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2684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22. 6. 2020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ROUND((SUM(BE132:BE205)),  2)</f>
        <v>0</v>
      </c>
      <c r="G35" s="39"/>
      <c r="H35" s="39"/>
      <c r="I35" s="165">
        <v>0.20999999999999999</v>
      </c>
      <c r="J35" s="164">
        <f>ROUND(((SUM(BE132:BE205))*I35),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ROUND((SUM(BF132:BF205)),  2)</f>
        <v>0</v>
      </c>
      <c r="G36" s="39"/>
      <c r="H36" s="39"/>
      <c r="I36" s="165">
        <v>0.14999999999999999</v>
      </c>
      <c r="J36" s="164">
        <f>ROUND(((SUM(BF132:BF205))*I36),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ROUND((SUM(BG132:BG205)),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ROUND((SUM(BH132:BH205)),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ROUND((SUM(BI132:BI205)),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Břeclav, elektrodílna - celková oprava budovy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2683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6 - KLIMA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22. 6. 2020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133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141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1400</v>
      </c>
      <c r="E101" s="197"/>
      <c r="F101" s="197"/>
      <c r="G101" s="197"/>
      <c r="H101" s="197"/>
      <c r="I101" s="197"/>
      <c r="J101" s="198">
        <f>J144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1826</v>
      </c>
      <c r="E102" s="197"/>
      <c r="F102" s="197"/>
      <c r="G102" s="197"/>
      <c r="H102" s="197"/>
      <c r="I102" s="197"/>
      <c r="J102" s="198">
        <f>J150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142</v>
      </c>
      <c r="E103" s="192"/>
      <c r="F103" s="192"/>
      <c r="G103" s="192"/>
      <c r="H103" s="192"/>
      <c r="I103" s="192"/>
      <c r="J103" s="193">
        <f>J152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145</v>
      </c>
      <c r="E104" s="197"/>
      <c r="F104" s="197"/>
      <c r="G104" s="197"/>
      <c r="H104" s="197"/>
      <c r="I104" s="197"/>
      <c r="J104" s="198">
        <f>J153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2685</v>
      </c>
      <c r="E105" s="197"/>
      <c r="F105" s="197"/>
      <c r="G105" s="197"/>
      <c r="H105" s="197"/>
      <c r="I105" s="197"/>
      <c r="J105" s="198">
        <f>J164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148</v>
      </c>
      <c r="E106" s="197"/>
      <c r="F106" s="197"/>
      <c r="G106" s="197"/>
      <c r="H106" s="197"/>
      <c r="I106" s="197"/>
      <c r="J106" s="198">
        <f>J180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154</v>
      </c>
      <c r="E107" s="197"/>
      <c r="F107" s="197"/>
      <c r="G107" s="197"/>
      <c r="H107" s="197"/>
      <c r="I107" s="197"/>
      <c r="J107" s="198">
        <f>J186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2686</v>
      </c>
      <c r="E108" s="192"/>
      <c r="F108" s="192"/>
      <c r="G108" s="192"/>
      <c r="H108" s="192"/>
      <c r="I108" s="192"/>
      <c r="J108" s="193">
        <f>J193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2687</v>
      </c>
      <c r="E109" s="197"/>
      <c r="F109" s="197"/>
      <c r="G109" s="197"/>
      <c r="H109" s="197"/>
      <c r="I109" s="197"/>
      <c r="J109" s="198">
        <f>J194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1408</v>
      </c>
      <c r="E110" s="192"/>
      <c r="F110" s="192"/>
      <c r="G110" s="192"/>
      <c r="H110" s="192"/>
      <c r="I110" s="192"/>
      <c r="J110" s="193">
        <f>J199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157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Břeclav, elektrodílna - celková oprava budovy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124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184" t="s">
        <v>2683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126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6 - KLIMA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F14</f>
        <v xml:space="preserve"> </v>
      </c>
      <c r="G126" s="41"/>
      <c r="H126" s="41"/>
      <c r="I126" s="33" t="s">
        <v>22</v>
      </c>
      <c r="J126" s="80" t="str">
        <f>IF(J14="","",J14)</f>
        <v>22. 6. 2020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E17</f>
        <v>Správa železnic,státní organizace</v>
      </c>
      <c r="G128" s="41"/>
      <c r="H128" s="41"/>
      <c r="I128" s="33" t="s">
        <v>32</v>
      </c>
      <c r="J128" s="37" t="str">
        <f>E23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30</v>
      </c>
      <c r="D129" s="41"/>
      <c r="E129" s="41"/>
      <c r="F129" s="28" t="str">
        <f>IF(E20="","",E20)</f>
        <v>Vyplň údaj</v>
      </c>
      <c r="G129" s="41"/>
      <c r="H129" s="41"/>
      <c r="I129" s="33" t="s">
        <v>34</v>
      </c>
      <c r="J129" s="37" t="str">
        <f>E26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158</v>
      </c>
      <c r="D131" s="203" t="s">
        <v>61</v>
      </c>
      <c r="E131" s="203" t="s">
        <v>57</v>
      </c>
      <c r="F131" s="203" t="s">
        <v>58</v>
      </c>
      <c r="G131" s="203" t="s">
        <v>159</v>
      </c>
      <c r="H131" s="203" t="s">
        <v>160</v>
      </c>
      <c r="I131" s="203" t="s">
        <v>161</v>
      </c>
      <c r="J131" s="203" t="s">
        <v>130</v>
      </c>
      <c r="K131" s="204" t="s">
        <v>162</v>
      </c>
      <c r="L131" s="205"/>
      <c r="M131" s="101" t="s">
        <v>1</v>
      </c>
      <c r="N131" s="102" t="s">
        <v>40</v>
      </c>
      <c r="O131" s="102" t="s">
        <v>163</v>
      </c>
      <c r="P131" s="102" t="s">
        <v>164</v>
      </c>
      <c r="Q131" s="102" t="s">
        <v>165</v>
      </c>
      <c r="R131" s="102" t="s">
        <v>166</v>
      </c>
      <c r="S131" s="102" t="s">
        <v>167</v>
      </c>
      <c r="T131" s="103" t="s">
        <v>168</v>
      </c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169</v>
      </c>
      <c r="D132" s="41"/>
      <c r="E132" s="41"/>
      <c r="F132" s="41"/>
      <c r="G132" s="41"/>
      <c r="H132" s="41"/>
      <c r="I132" s="41"/>
      <c r="J132" s="206">
        <f>BK132</f>
        <v>0</v>
      </c>
      <c r="K132" s="41"/>
      <c r="L132" s="45"/>
      <c r="M132" s="104"/>
      <c r="N132" s="207"/>
      <c r="O132" s="105"/>
      <c r="P132" s="208">
        <f>P133+P152+P193+P199</f>
        <v>0</v>
      </c>
      <c r="Q132" s="105"/>
      <c r="R132" s="208">
        <f>R133+R152+R193+R199</f>
        <v>1.0391950000000001</v>
      </c>
      <c r="S132" s="105"/>
      <c r="T132" s="209">
        <f>T133+T152+T193+T199</f>
        <v>0.54649999999999999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132</v>
      </c>
      <c r="BK132" s="210">
        <f>BK133+BK152+BK193+BK199</f>
        <v>0</v>
      </c>
    </row>
    <row r="133" s="12" customFormat="1" ht="25.92" customHeight="1">
      <c r="A133" s="12"/>
      <c r="B133" s="211"/>
      <c r="C133" s="212"/>
      <c r="D133" s="213" t="s">
        <v>75</v>
      </c>
      <c r="E133" s="214" t="s">
        <v>170</v>
      </c>
      <c r="F133" s="214" t="s">
        <v>171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P134+P144+P150</f>
        <v>0</v>
      </c>
      <c r="Q133" s="219"/>
      <c r="R133" s="220">
        <f>R134+R144+R150</f>
        <v>0.10220500000000002</v>
      </c>
      <c r="S133" s="219"/>
      <c r="T133" s="221">
        <f>T134+T144+T150</f>
        <v>0.54649999999999999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83</v>
      </c>
      <c r="AT133" s="223" t="s">
        <v>75</v>
      </c>
      <c r="AU133" s="223" t="s">
        <v>76</v>
      </c>
      <c r="AY133" s="222" t="s">
        <v>172</v>
      </c>
      <c r="BK133" s="224">
        <f>BK134+BK144+BK150</f>
        <v>0</v>
      </c>
    </row>
    <row r="134" s="12" customFormat="1" ht="22.8" customHeight="1">
      <c r="A134" s="12"/>
      <c r="B134" s="211"/>
      <c r="C134" s="212"/>
      <c r="D134" s="213" t="s">
        <v>75</v>
      </c>
      <c r="E134" s="225" t="s">
        <v>220</v>
      </c>
      <c r="F134" s="225" t="s">
        <v>598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SUM(P135:P143)</f>
        <v>0</v>
      </c>
      <c r="Q134" s="219"/>
      <c r="R134" s="220">
        <f>SUM(R135:R143)</f>
        <v>0.10220500000000002</v>
      </c>
      <c r="S134" s="219"/>
      <c r="T134" s="221">
        <f>SUM(T135:T143)</f>
        <v>0.54649999999999999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83</v>
      </c>
      <c r="AT134" s="223" t="s">
        <v>75</v>
      </c>
      <c r="AU134" s="223" t="s">
        <v>83</v>
      </c>
      <c r="AY134" s="222" t="s">
        <v>172</v>
      </c>
      <c r="BK134" s="224">
        <f>SUM(BK135:BK143)</f>
        <v>0</v>
      </c>
    </row>
    <row r="135" s="2" customFormat="1" ht="14.4" customHeight="1">
      <c r="A135" s="39"/>
      <c r="B135" s="40"/>
      <c r="C135" s="227" t="s">
        <v>83</v>
      </c>
      <c r="D135" s="227" t="s">
        <v>174</v>
      </c>
      <c r="E135" s="228" t="s">
        <v>2688</v>
      </c>
      <c r="F135" s="229" t="s">
        <v>2689</v>
      </c>
      <c r="G135" s="230" t="s">
        <v>2265</v>
      </c>
      <c r="H135" s="231">
        <v>1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41</v>
      </c>
      <c r="O135" s="92"/>
      <c r="P135" s="236">
        <f>O135*H135</f>
        <v>0</v>
      </c>
      <c r="Q135" s="236">
        <v>0.10000000000000001</v>
      </c>
      <c r="R135" s="236">
        <f>Q135*H135</f>
        <v>0.10000000000000001</v>
      </c>
      <c r="S135" s="236">
        <v>0.5</v>
      </c>
      <c r="T135" s="237">
        <f>S135*H135</f>
        <v>0.5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106</v>
      </c>
      <c r="AT135" s="238" t="s">
        <v>174</v>
      </c>
      <c r="AU135" s="238" t="s">
        <v>85</v>
      </c>
      <c r="AY135" s="18" t="s">
        <v>172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83</v>
      </c>
      <c r="BK135" s="239">
        <f>ROUND(I135*H135,2)</f>
        <v>0</v>
      </c>
      <c r="BL135" s="18" t="s">
        <v>106</v>
      </c>
      <c r="BM135" s="238" t="s">
        <v>2690</v>
      </c>
    </row>
    <row r="136" s="13" customFormat="1">
      <c r="A136" s="13"/>
      <c r="B136" s="240"/>
      <c r="C136" s="241"/>
      <c r="D136" s="242" t="s">
        <v>180</v>
      </c>
      <c r="E136" s="243" t="s">
        <v>1</v>
      </c>
      <c r="F136" s="244" t="s">
        <v>2691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180</v>
      </c>
      <c r="AU136" s="250" t="s">
        <v>85</v>
      </c>
      <c r="AV136" s="13" t="s">
        <v>83</v>
      </c>
      <c r="AW136" s="13" t="s">
        <v>33</v>
      </c>
      <c r="AX136" s="13" t="s">
        <v>76</v>
      </c>
      <c r="AY136" s="250" t="s">
        <v>172</v>
      </c>
    </row>
    <row r="137" s="14" customFormat="1">
      <c r="A137" s="14"/>
      <c r="B137" s="251"/>
      <c r="C137" s="252"/>
      <c r="D137" s="242" t="s">
        <v>180</v>
      </c>
      <c r="E137" s="253" t="s">
        <v>1</v>
      </c>
      <c r="F137" s="254" t="s">
        <v>83</v>
      </c>
      <c r="G137" s="252"/>
      <c r="H137" s="255">
        <v>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180</v>
      </c>
      <c r="AU137" s="261" t="s">
        <v>85</v>
      </c>
      <c r="AV137" s="14" t="s">
        <v>85</v>
      </c>
      <c r="AW137" s="14" t="s">
        <v>33</v>
      </c>
      <c r="AX137" s="14" t="s">
        <v>83</v>
      </c>
      <c r="AY137" s="261" t="s">
        <v>172</v>
      </c>
    </row>
    <row r="138" s="2" customFormat="1" ht="24.15" customHeight="1">
      <c r="A138" s="39"/>
      <c r="B138" s="40"/>
      <c r="C138" s="227" t="s">
        <v>85</v>
      </c>
      <c r="D138" s="227" t="s">
        <v>174</v>
      </c>
      <c r="E138" s="228" t="s">
        <v>2692</v>
      </c>
      <c r="F138" s="229" t="s">
        <v>2693</v>
      </c>
      <c r="G138" s="230" t="s">
        <v>177</v>
      </c>
      <c r="H138" s="231">
        <v>10</v>
      </c>
      <c r="I138" s="232"/>
      <c r="J138" s="233">
        <f>ROUND(I138*H138,2)</f>
        <v>0</v>
      </c>
      <c r="K138" s="229" t="s">
        <v>178</v>
      </c>
      <c r="L138" s="45"/>
      <c r="M138" s="234" t="s">
        <v>1</v>
      </c>
      <c r="N138" s="235" t="s">
        <v>41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106</v>
      </c>
      <c r="AT138" s="238" t="s">
        <v>174</v>
      </c>
      <c r="AU138" s="238" t="s">
        <v>85</v>
      </c>
      <c r="AY138" s="18" t="s">
        <v>172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83</v>
      </c>
      <c r="BK138" s="239">
        <f>ROUND(I138*H138,2)</f>
        <v>0</v>
      </c>
      <c r="BL138" s="18" t="s">
        <v>106</v>
      </c>
      <c r="BM138" s="238" t="s">
        <v>2694</v>
      </c>
    </row>
    <row r="139" s="2" customFormat="1" ht="24.15" customHeight="1">
      <c r="A139" s="39"/>
      <c r="B139" s="40"/>
      <c r="C139" s="227" t="s">
        <v>101</v>
      </c>
      <c r="D139" s="227" t="s">
        <v>174</v>
      </c>
      <c r="E139" s="228" t="s">
        <v>2695</v>
      </c>
      <c r="F139" s="229" t="s">
        <v>2696</v>
      </c>
      <c r="G139" s="230" t="s">
        <v>177</v>
      </c>
      <c r="H139" s="231">
        <v>10</v>
      </c>
      <c r="I139" s="232"/>
      <c r="J139" s="233">
        <f>ROUND(I139*H139,2)</f>
        <v>0</v>
      </c>
      <c r="K139" s="229" t="s">
        <v>178</v>
      </c>
      <c r="L139" s="45"/>
      <c r="M139" s="234" t="s">
        <v>1</v>
      </c>
      <c r="N139" s="235" t="s">
        <v>41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106</v>
      </c>
      <c r="AT139" s="238" t="s">
        <v>174</v>
      </c>
      <c r="AU139" s="238" t="s">
        <v>85</v>
      </c>
      <c r="AY139" s="18" t="s">
        <v>172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83</v>
      </c>
      <c r="BK139" s="239">
        <f>ROUND(I139*H139,2)</f>
        <v>0</v>
      </c>
      <c r="BL139" s="18" t="s">
        <v>106</v>
      </c>
      <c r="BM139" s="238" t="s">
        <v>2697</v>
      </c>
    </row>
    <row r="140" s="2" customFormat="1" ht="24.15" customHeight="1">
      <c r="A140" s="39"/>
      <c r="B140" s="40"/>
      <c r="C140" s="227" t="s">
        <v>106</v>
      </c>
      <c r="D140" s="227" t="s">
        <v>174</v>
      </c>
      <c r="E140" s="228" t="s">
        <v>2698</v>
      </c>
      <c r="F140" s="229" t="s">
        <v>2699</v>
      </c>
      <c r="G140" s="230" t="s">
        <v>177</v>
      </c>
      <c r="H140" s="231">
        <v>30</v>
      </c>
      <c r="I140" s="232"/>
      <c r="J140" s="233">
        <f>ROUND(I140*H140,2)</f>
        <v>0</v>
      </c>
      <c r="K140" s="229" t="s">
        <v>178</v>
      </c>
      <c r="L140" s="45"/>
      <c r="M140" s="234" t="s">
        <v>1</v>
      </c>
      <c r="N140" s="235" t="s">
        <v>41</v>
      </c>
      <c r="O140" s="92"/>
      <c r="P140" s="236">
        <f>O140*H140</f>
        <v>0</v>
      </c>
      <c r="Q140" s="236">
        <v>4.0000000000000003E-05</v>
      </c>
      <c r="R140" s="236">
        <f>Q140*H140</f>
        <v>0.0012000000000000001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106</v>
      </c>
      <c r="AT140" s="238" t="s">
        <v>174</v>
      </c>
      <c r="AU140" s="238" t="s">
        <v>85</v>
      </c>
      <c r="AY140" s="18" t="s">
        <v>172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83</v>
      </c>
      <c r="BK140" s="239">
        <f>ROUND(I140*H140,2)</f>
        <v>0</v>
      </c>
      <c r="BL140" s="18" t="s">
        <v>106</v>
      </c>
      <c r="BM140" s="238" t="s">
        <v>2700</v>
      </c>
    </row>
    <row r="141" s="2" customFormat="1" ht="24.15" customHeight="1">
      <c r="A141" s="39"/>
      <c r="B141" s="40"/>
      <c r="C141" s="227" t="s">
        <v>111</v>
      </c>
      <c r="D141" s="227" t="s">
        <v>174</v>
      </c>
      <c r="E141" s="228" t="s">
        <v>2701</v>
      </c>
      <c r="F141" s="229" t="s">
        <v>2702</v>
      </c>
      <c r="G141" s="230" t="s">
        <v>291</v>
      </c>
      <c r="H141" s="231">
        <v>1.5</v>
      </c>
      <c r="I141" s="232"/>
      <c r="J141" s="233">
        <f>ROUND(I141*H141,2)</f>
        <v>0</v>
      </c>
      <c r="K141" s="229" t="s">
        <v>178</v>
      </c>
      <c r="L141" s="45"/>
      <c r="M141" s="234" t="s">
        <v>1</v>
      </c>
      <c r="N141" s="235" t="s">
        <v>41</v>
      </c>
      <c r="O141" s="92"/>
      <c r="P141" s="236">
        <f>O141*H141</f>
        <v>0</v>
      </c>
      <c r="Q141" s="236">
        <v>0.00067000000000000002</v>
      </c>
      <c r="R141" s="236">
        <f>Q141*H141</f>
        <v>0.001005</v>
      </c>
      <c r="S141" s="236">
        <v>0.031</v>
      </c>
      <c r="T141" s="237">
        <f>S141*H141</f>
        <v>0.0465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106</v>
      </c>
      <c r="AT141" s="238" t="s">
        <v>174</v>
      </c>
      <c r="AU141" s="238" t="s">
        <v>85</v>
      </c>
      <c r="AY141" s="18" t="s">
        <v>172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83</v>
      </c>
      <c r="BK141" s="239">
        <f>ROUND(I141*H141,2)</f>
        <v>0</v>
      </c>
      <c r="BL141" s="18" t="s">
        <v>106</v>
      </c>
      <c r="BM141" s="238" t="s">
        <v>2703</v>
      </c>
    </row>
    <row r="142" s="13" customFormat="1">
      <c r="A142" s="13"/>
      <c r="B142" s="240"/>
      <c r="C142" s="241"/>
      <c r="D142" s="242" t="s">
        <v>180</v>
      </c>
      <c r="E142" s="243" t="s">
        <v>1</v>
      </c>
      <c r="F142" s="244" t="s">
        <v>2704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180</v>
      </c>
      <c r="AU142" s="250" t="s">
        <v>85</v>
      </c>
      <c r="AV142" s="13" t="s">
        <v>83</v>
      </c>
      <c r="AW142" s="13" t="s">
        <v>33</v>
      </c>
      <c r="AX142" s="13" t="s">
        <v>76</v>
      </c>
      <c r="AY142" s="250" t="s">
        <v>172</v>
      </c>
    </row>
    <row r="143" s="14" customFormat="1">
      <c r="A143" s="14"/>
      <c r="B143" s="251"/>
      <c r="C143" s="252"/>
      <c r="D143" s="242" t="s">
        <v>180</v>
      </c>
      <c r="E143" s="253" t="s">
        <v>1</v>
      </c>
      <c r="F143" s="254" t="s">
        <v>2671</v>
      </c>
      <c r="G143" s="252"/>
      <c r="H143" s="255">
        <v>1.5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180</v>
      </c>
      <c r="AU143" s="261" t="s">
        <v>85</v>
      </c>
      <c r="AV143" s="14" t="s">
        <v>85</v>
      </c>
      <c r="AW143" s="14" t="s">
        <v>33</v>
      </c>
      <c r="AX143" s="14" t="s">
        <v>83</v>
      </c>
      <c r="AY143" s="261" t="s">
        <v>172</v>
      </c>
    </row>
    <row r="144" s="12" customFormat="1" ht="22.8" customHeight="1">
      <c r="A144" s="12"/>
      <c r="B144" s="211"/>
      <c r="C144" s="212"/>
      <c r="D144" s="213" t="s">
        <v>75</v>
      </c>
      <c r="E144" s="225" t="s">
        <v>1421</v>
      </c>
      <c r="F144" s="225" t="s">
        <v>1422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SUM(P145:P149)</f>
        <v>0</v>
      </c>
      <c r="Q144" s="219"/>
      <c r="R144" s="220">
        <f>SUM(R145:R149)</f>
        <v>0</v>
      </c>
      <c r="S144" s="219"/>
      <c r="T144" s="221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83</v>
      </c>
      <c r="AT144" s="223" t="s">
        <v>75</v>
      </c>
      <c r="AU144" s="223" t="s">
        <v>83</v>
      </c>
      <c r="AY144" s="222" t="s">
        <v>172</v>
      </c>
      <c r="BK144" s="224">
        <f>SUM(BK145:BK149)</f>
        <v>0</v>
      </c>
    </row>
    <row r="145" s="2" customFormat="1" ht="24.15" customHeight="1">
      <c r="A145" s="39"/>
      <c r="B145" s="40"/>
      <c r="C145" s="227" t="s">
        <v>116</v>
      </c>
      <c r="D145" s="227" t="s">
        <v>174</v>
      </c>
      <c r="E145" s="228" t="s">
        <v>2705</v>
      </c>
      <c r="F145" s="229" t="s">
        <v>2706</v>
      </c>
      <c r="G145" s="230" t="s">
        <v>229</v>
      </c>
      <c r="H145" s="231">
        <v>0.54700000000000004</v>
      </c>
      <c r="I145" s="232"/>
      <c r="J145" s="233">
        <f>ROUND(I145*H145,2)</f>
        <v>0</v>
      </c>
      <c r="K145" s="229" t="s">
        <v>178</v>
      </c>
      <c r="L145" s="45"/>
      <c r="M145" s="234" t="s">
        <v>1</v>
      </c>
      <c r="N145" s="235" t="s">
        <v>41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106</v>
      </c>
      <c r="AT145" s="238" t="s">
        <v>174</v>
      </c>
      <c r="AU145" s="238" t="s">
        <v>85</v>
      </c>
      <c r="AY145" s="18" t="s">
        <v>172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83</v>
      </c>
      <c r="BK145" s="239">
        <f>ROUND(I145*H145,2)</f>
        <v>0</v>
      </c>
      <c r="BL145" s="18" t="s">
        <v>106</v>
      </c>
      <c r="BM145" s="238" t="s">
        <v>2707</v>
      </c>
    </row>
    <row r="146" s="2" customFormat="1" ht="24.15" customHeight="1">
      <c r="A146" s="39"/>
      <c r="B146" s="40"/>
      <c r="C146" s="227" t="s">
        <v>121</v>
      </c>
      <c r="D146" s="227" t="s">
        <v>174</v>
      </c>
      <c r="E146" s="228" t="s">
        <v>899</v>
      </c>
      <c r="F146" s="229" t="s">
        <v>1426</v>
      </c>
      <c r="G146" s="230" t="s">
        <v>229</v>
      </c>
      <c r="H146" s="231">
        <v>0.54700000000000004</v>
      </c>
      <c r="I146" s="232"/>
      <c r="J146" s="233">
        <f>ROUND(I146*H146,2)</f>
        <v>0</v>
      </c>
      <c r="K146" s="229" t="s">
        <v>178</v>
      </c>
      <c r="L146" s="45"/>
      <c r="M146" s="234" t="s">
        <v>1</v>
      </c>
      <c r="N146" s="235" t="s">
        <v>41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106</v>
      </c>
      <c r="AT146" s="238" t="s">
        <v>174</v>
      </c>
      <c r="AU146" s="238" t="s">
        <v>85</v>
      </c>
      <c r="AY146" s="18" t="s">
        <v>172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83</v>
      </c>
      <c r="BK146" s="239">
        <f>ROUND(I146*H146,2)</f>
        <v>0</v>
      </c>
      <c r="BL146" s="18" t="s">
        <v>106</v>
      </c>
      <c r="BM146" s="238" t="s">
        <v>2708</v>
      </c>
    </row>
    <row r="147" s="2" customFormat="1" ht="24.15" customHeight="1">
      <c r="A147" s="39"/>
      <c r="B147" s="40"/>
      <c r="C147" s="227" t="s">
        <v>216</v>
      </c>
      <c r="D147" s="227" t="s">
        <v>174</v>
      </c>
      <c r="E147" s="228" t="s">
        <v>903</v>
      </c>
      <c r="F147" s="229" t="s">
        <v>1428</v>
      </c>
      <c r="G147" s="230" t="s">
        <v>229</v>
      </c>
      <c r="H147" s="231">
        <v>5.4699999999999998</v>
      </c>
      <c r="I147" s="232"/>
      <c r="J147" s="233">
        <f>ROUND(I147*H147,2)</f>
        <v>0</v>
      </c>
      <c r="K147" s="229" t="s">
        <v>178</v>
      </c>
      <c r="L147" s="45"/>
      <c r="M147" s="234" t="s">
        <v>1</v>
      </c>
      <c r="N147" s="235" t="s">
        <v>41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106</v>
      </c>
      <c r="AT147" s="238" t="s">
        <v>174</v>
      </c>
      <c r="AU147" s="238" t="s">
        <v>85</v>
      </c>
      <c r="AY147" s="18" t="s">
        <v>172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83</v>
      </c>
      <c r="BK147" s="239">
        <f>ROUND(I147*H147,2)</f>
        <v>0</v>
      </c>
      <c r="BL147" s="18" t="s">
        <v>106</v>
      </c>
      <c r="BM147" s="238" t="s">
        <v>2709</v>
      </c>
    </row>
    <row r="148" s="14" customFormat="1">
      <c r="A148" s="14"/>
      <c r="B148" s="251"/>
      <c r="C148" s="252"/>
      <c r="D148" s="242" t="s">
        <v>180</v>
      </c>
      <c r="E148" s="253" t="s">
        <v>1</v>
      </c>
      <c r="F148" s="254" t="s">
        <v>2710</v>
      </c>
      <c r="G148" s="252"/>
      <c r="H148" s="255">
        <v>5.4699999999999998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180</v>
      </c>
      <c r="AU148" s="261" t="s">
        <v>85</v>
      </c>
      <c r="AV148" s="14" t="s">
        <v>85</v>
      </c>
      <c r="AW148" s="14" t="s">
        <v>33</v>
      </c>
      <c r="AX148" s="14" t="s">
        <v>83</v>
      </c>
      <c r="AY148" s="261" t="s">
        <v>172</v>
      </c>
    </row>
    <row r="149" s="2" customFormat="1" ht="24.15" customHeight="1">
      <c r="A149" s="39"/>
      <c r="B149" s="40"/>
      <c r="C149" s="227" t="s">
        <v>220</v>
      </c>
      <c r="D149" s="227" t="s">
        <v>174</v>
      </c>
      <c r="E149" s="228" t="s">
        <v>908</v>
      </c>
      <c r="F149" s="229" t="s">
        <v>1937</v>
      </c>
      <c r="G149" s="230" t="s">
        <v>229</v>
      </c>
      <c r="H149" s="231">
        <v>0.54700000000000004</v>
      </c>
      <c r="I149" s="232"/>
      <c r="J149" s="233">
        <f>ROUND(I149*H149,2)</f>
        <v>0</v>
      </c>
      <c r="K149" s="229" t="s">
        <v>178</v>
      </c>
      <c r="L149" s="45"/>
      <c r="M149" s="234" t="s">
        <v>1</v>
      </c>
      <c r="N149" s="235" t="s">
        <v>41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106</v>
      </c>
      <c r="AT149" s="238" t="s">
        <v>174</v>
      </c>
      <c r="AU149" s="238" t="s">
        <v>85</v>
      </c>
      <c r="AY149" s="18" t="s">
        <v>172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83</v>
      </c>
      <c r="BK149" s="239">
        <f>ROUND(I149*H149,2)</f>
        <v>0</v>
      </c>
      <c r="BL149" s="18" t="s">
        <v>106</v>
      </c>
      <c r="BM149" s="238" t="s">
        <v>2711</v>
      </c>
    </row>
    <row r="150" s="12" customFormat="1" ht="22.8" customHeight="1">
      <c r="A150" s="12"/>
      <c r="B150" s="211"/>
      <c r="C150" s="212"/>
      <c r="D150" s="213" t="s">
        <v>75</v>
      </c>
      <c r="E150" s="225" t="s">
        <v>1943</v>
      </c>
      <c r="F150" s="225" t="s">
        <v>1944</v>
      </c>
      <c r="G150" s="212"/>
      <c r="H150" s="212"/>
      <c r="I150" s="215"/>
      <c r="J150" s="226">
        <f>BK150</f>
        <v>0</v>
      </c>
      <c r="K150" s="212"/>
      <c r="L150" s="217"/>
      <c r="M150" s="218"/>
      <c r="N150" s="219"/>
      <c r="O150" s="219"/>
      <c r="P150" s="220">
        <f>P151</f>
        <v>0</v>
      </c>
      <c r="Q150" s="219"/>
      <c r="R150" s="220">
        <f>R151</f>
        <v>0</v>
      </c>
      <c r="S150" s="219"/>
      <c r="T150" s="221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83</v>
      </c>
      <c r="AT150" s="223" t="s">
        <v>75</v>
      </c>
      <c r="AU150" s="223" t="s">
        <v>83</v>
      </c>
      <c r="AY150" s="222" t="s">
        <v>172</v>
      </c>
      <c r="BK150" s="224">
        <f>BK151</f>
        <v>0</v>
      </c>
    </row>
    <row r="151" s="2" customFormat="1" ht="14.4" customHeight="1">
      <c r="A151" s="39"/>
      <c r="B151" s="40"/>
      <c r="C151" s="227" t="s">
        <v>226</v>
      </c>
      <c r="D151" s="227" t="s">
        <v>174</v>
      </c>
      <c r="E151" s="228" t="s">
        <v>1945</v>
      </c>
      <c r="F151" s="229" t="s">
        <v>1946</v>
      </c>
      <c r="G151" s="230" t="s">
        <v>229</v>
      </c>
      <c r="H151" s="231">
        <v>0.10199999999999999</v>
      </c>
      <c r="I151" s="232"/>
      <c r="J151" s="233">
        <f>ROUND(I151*H151,2)</f>
        <v>0</v>
      </c>
      <c r="K151" s="229" t="s">
        <v>178</v>
      </c>
      <c r="L151" s="45"/>
      <c r="M151" s="234" t="s">
        <v>1</v>
      </c>
      <c r="N151" s="235" t="s">
        <v>41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106</v>
      </c>
      <c r="AT151" s="238" t="s">
        <v>174</v>
      </c>
      <c r="AU151" s="238" t="s">
        <v>85</v>
      </c>
      <c r="AY151" s="18" t="s">
        <v>172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83</v>
      </c>
      <c r="BK151" s="239">
        <f>ROUND(I151*H151,2)</f>
        <v>0</v>
      </c>
      <c r="BL151" s="18" t="s">
        <v>106</v>
      </c>
      <c r="BM151" s="238" t="s">
        <v>2712</v>
      </c>
    </row>
    <row r="152" s="12" customFormat="1" ht="25.92" customHeight="1">
      <c r="A152" s="12"/>
      <c r="B152" s="211"/>
      <c r="C152" s="212"/>
      <c r="D152" s="213" t="s">
        <v>75</v>
      </c>
      <c r="E152" s="214" t="s">
        <v>915</v>
      </c>
      <c r="F152" s="214" t="s">
        <v>916</v>
      </c>
      <c r="G152" s="212"/>
      <c r="H152" s="212"/>
      <c r="I152" s="215"/>
      <c r="J152" s="216">
        <f>BK152</f>
        <v>0</v>
      </c>
      <c r="K152" s="212"/>
      <c r="L152" s="217"/>
      <c r="M152" s="218"/>
      <c r="N152" s="219"/>
      <c r="O152" s="219"/>
      <c r="P152" s="220">
        <f>P153+P164+P180+P186</f>
        <v>0</v>
      </c>
      <c r="Q152" s="219"/>
      <c r="R152" s="220">
        <f>R153+R164+R180+R186</f>
        <v>0.9369900000000001</v>
      </c>
      <c r="S152" s="219"/>
      <c r="T152" s="221">
        <f>T153+T164+T180+T186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2" t="s">
        <v>85</v>
      </c>
      <c r="AT152" s="223" t="s">
        <v>75</v>
      </c>
      <c r="AU152" s="223" t="s">
        <v>76</v>
      </c>
      <c r="AY152" s="222" t="s">
        <v>172</v>
      </c>
      <c r="BK152" s="224">
        <f>BK153+BK164+BK180+BK186</f>
        <v>0</v>
      </c>
    </row>
    <row r="153" s="12" customFormat="1" ht="22.8" customHeight="1">
      <c r="A153" s="12"/>
      <c r="B153" s="211"/>
      <c r="C153" s="212"/>
      <c r="D153" s="213" t="s">
        <v>75</v>
      </c>
      <c r="E153" s="225" t="s">
        <v>983</v>
      </c>
      <c r="F153" s="225" t="s">
        <v>984</v>
      </c>
      <c r="G153" s="212"/>
      <c r="H153" s="212"/>
      <c r="I153" s="215"/>
      <c r="J153" s="226">
        <f>BK153</f>
        <v>0</v>
      </c>
      <c r="K153" s="212"/>
      <c r="L153" s="217"/>
      <c r="M153" s="218"/>
      <c r="N153" s="219"/>
      <c r="O153" s="219"/>
      <c r="P153" s="220">
        <f>SUM(P154:P163)</f>
        <v>0</v>
      </c>
      <c r="Q153" s="219"/>
      <c r="R153" s="220">
        <f>SUM(R154:R163)</f>
        <v>0.01025</v>
      </c>
      <c r="S153" s="219"/>
      <c r="T153" s="221">
        <f>SUM(T154:T163)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85</v>
      </c>
      <c r="AT153" s="223" t="s">
        <v>75</v>
      </c>
      <c r="AU153" s="223" t="s">
        <v>83</v>
      </c>
      <c r="AY153" s="222" t="s">
        <v>172</v>
      </c>
      <c r="BK153" s="224">
        <f>SUM(BK154:BK163)</f>
        <v>0</v>
      </c>
    </row>
    <row r="154" s="2" customFormat="1" ht="14.4" customHeight="1">
      <c r="A154" s="39"/>
      <c r="B154" s="40"/>
      <c r="C154" s="227" t="s">
        <v>233</v>
      </c>
      <c r="D154" s="227" t="s">
        <v>174</v>
      </c>
      <c r="E154" s="228" t="s">
        <v>2713</v>
      </c>
      <c r="F154" s="229" t="s">
        <v>2714</v>
      </c>
      <c r="G154" s="230" t="s">
        <v>291</v>
      </c>
      <c r="H154" s="231">
        <v>25</v>
      </c>
      <c r="I154" s="232"/>
      <c r="J154" s="233">
        <f>ROUND(I154*H154,2)</f>
        <v>0</v>
      </c>
      <c r="K154" s="229" t="s">
        <v>178</v>
      </c>
      <c r="L154" s="45"/>
      <c r="M154" s="234" t="s">
        <v>1</v>
      </c>
      <c r="N154" s="235" t="s">
        <v>41</v>
      </c>
      <c r="O154" s="92"/>
      <c r="P154" s="236">
        <f>O154*H154</f>
        <v>0</v>
      </c>
      <c r="Q154" s="236">
        <v>0.00040999999999999999</v>
      </c>
      <c r="R154" s="236">
        <f>Q154*H154</f>
        <v>0.01025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265</v>
      </c>
      <c r="AT154" s="238" t="s">
        <v>174</v>
      </c>
      <c r="AU154" s="238" t="s">
        <v>85</v>
      </c>
      <c r="AY154" s="18" t="s">
        <v>172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83</v>
      </c>
      <c r="BK154" s="239">
        <f>ROUND(I154*H154,2)</f>
        <v>0</v>
      </c>
      <c r="BL154" s="18" t="s">
        <v>265</v>
      </c>
      <c r="BM154" s="238" t="s">
        <v>2715</v>
      </c>
    </row>
    <row r="155" s="13" customFormat="1">
      <c r="A155" s="13"/>
      <c r="B155" s="240"/>
      <c r="C155" s="241"/>
      <c r="D155" s="242" t="s">
        <v>180</v>
      </c>
      <c r="E155" s="243" t="s">
        <v>1</v>
      </c>
      <c r="F155" s="244" t="s">
        <v>2716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180</v>
      </c>
      <c r="AU155" s="250" t="s">
        <v>85</v>
      </c>
      <c r="AV155" s="13" t="s">
        <v>83</v>
      </c>
      <c r="AW155" s="13" t="s">
        <v>33</v>
      </c>
      <c r="AX155" s="13" t="s">
        <v>76</v>
      </c>
      <c r="AY155" s="250" t="s">
        <v>172</v>
      </c>
    </row>
    <row r="156" s="13" customFormat="1">
      <c r="A156" s="13"/>
      <c r="B156" s="240"/>
      <c r="C156" s="241"/>
      <c r="D156" s="242" t="s">
        <v>180</v>
      </c>
      <c r="E156" s="243" t="s">
        <v>1</v>
      </c>
      <c r="F156" s="244" t="s">
        <v>2717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180</v>
      </c>
      <c r="AU156" s="250" t="s">
        <v>85</v>
      </c>
      <c r="AV156" s="13" t="s">
        <v>83</v>
      </c>
      <c r="AW156" s="13" t="s">
        <v>33</v>
      </c>
      <c r="AX156" s="13" t="s">
        <v>76</v>
      </c>
      <c r="AY156" s="250" t="s">
        <v>172</v>
      </c>
    </row>
    <row r="157" s="14" customFormat="1">
      <c r="A157" s="14"/>
      <c r="B157" s="251"/>
      <c r="C157" s="252"/>
      <c r="D157" s="242" t="s">
        <v>180</v>
      </c>
      <c r="E157" s="253" t="s">
        <v>1</v>
      </c>
      <c r="F157" s="254" t="s">
        <v>312</v>
      </c>
      <c r="G157" s="252"/>
      <c r="H157" s="255">
        <v>25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180</v>
      </c>
      <c r="AU157" s="261" t="s">
        <v>85</v>
      </c>
      <c r="AV157" s="14" t="s">
        <v>85</v>
      </c>
      <c r="AW157" s="14" t="s">
        <v>33</v>
      </c>
      <c r="AX157" s="14" t="s">
        <v>83</v>
      </c>
      <c r="AY157" s="261" t="s">
        <v>172</v>
      </c>
    </row>
    <row r="158" s="2" customFormat="1" ht="14.4" customHeight="1">
      <c r="A158" s="39"/>
      <c r="B158" s="40"/>
      <c r="C158" s="227" t="s">
        <v>238</v>
      </c>
      <c r="D158" s="227" t="s">
        <v>174</v>
      </c>
      <c r="E158" s="228" t="s">
        <v>2718</v>
      </c>
      <c r="F158" s="229" t="s">
        <v>2719</v>
      </c>
      <c r="G158" s="230" t="s">
        <v>301</v>
      </c>
      <c r="H158" s="231">
        <v>4</v>
      </c>
      <c r="I158" s="232"/>
      <c r="J158" s="233">
        <f>ROUND(I158*H158,2)</f>
        <v>0</v>
      </c>
      <c r="K158" s="229" t="s">
        <v>178</v>
      </c>
      <c r="L158" s="45"/>
      <c r="M158" s="234" t="s">
        <v>1</v>
      </c>
      <c r="N158" s="235" t="s">
        <v>41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265</v>
      </c>
      <c r="AT158" s="238" t="s">
        <v>174</v>
      </c>
      <c r="AU158" s="238" t="s">
        <v>85</v>
      </c>
      <c r="AY158" s="18" t="s">
        <v>172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83</v>
      </c>
      <c r="BK158" s="239">
        <f>ROUND(I158*H158,2)</f>
        <v>0</v>
      </c>
      <c r="BL158" s="18" t="s">
        <v>265</v>
      </c>
      <c r="BM158" s="238" t="s">
        <v>2720</v>
      </c>
    </row>
    <row r="159" s="14" customFormat="1">
      <c r="A159" s="14"/>
      <c r="B159" s="251"/>
      <c r="C159" s="252"/>
      <c r="D159" s="242" t="s">
        <v>180</v>
      </c>
      <c r="E159" s="253" t="s">
        <v>1</v>
      </c>
      <c r="F159" s="254" t="s">
        <v>106</v>
      </c>
      <c r="G159" s="252"/>
      <c r="H159" s="255">
        <v>4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180</v>
      </c>
      <c r="AU159" s="261" t="s">
        <v>85</v>
      </c>
      <c r="AV159" s="14" t="s">
        <v>85</v>
      </c>
      <c r="AW159" s="14" t="s">
        <v>33</v>
      </c>
      <c r="AX159" s="14" t="s">
        <v>83</v>
      </c>
      <c r="AY159" s="261" t="s">
        <v>172</v>
      </c>
    </row>
    <row r="160" s="2" customFormat="1" ht="24.15" customHeight="1">
      <c r="A160" s="39"/>
      <c r="B160" s="40"/>
      <c r="C160" s="284" t="s">
        <v>244</v>
      </c>
      <c r="D160" s="284" t="s">
        <v>259</v>
      </c>
      <c r="E160" s="285" t="s">
        <v>2721</v>
      </c>
      <c r="F160" s="286" t="s">
        <v>2722</v>
      </c>
      <c r="G160" s="287" t="s">
        <v>301</v>
      </c>
      <c r="H160" s="288">
        <v>4</v>
      </c>
      <c r="I160" s="289"/>
      <c r="J160" s="290">
        <f>ROUND(I160*H160,2)</f>
        <v>0</v>
      </c>
      <c r="K160" s="286" t="s">
        <v>1</v>
      </c>
      <c r="L160" s="291"/>
      <c r="M160" s="292" t="s">
        <v>1</v>
      </c>
      <c r="N160" s="293" t="s">
        <v>41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358</v>
      </c>
      <c r="AT160" s="238" t="s">
        <v>259</v>
      </c>
      <c r="AU160" s="238" t="s">
        <v>85</v>
      </c>
      <c r="AY160" s="18" t="s">
        <v>172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83</v>
      </c>
      <c r="BK160" s="239">
        <f>ROUND(I160*H160,2)</f>
        <v>0</v>
      </c>
      <c r="BL160" s="18" t="s">
        <v>265</v>
      </c>
      <c r="BM160" s="238" t="s">
        <v>2723</v>
      </c>
    </row>
    <row r="161" s="13" customFormat="1">
      <c r="A161" s="13"/>
      <c r="B161" s="240"/>
      <c r="C161" s="241"/>
      <c r="D161" s="242" t="s">
        <v>180</v>
      </c>
      <c r="E161" s="243" t="s">
        <v>1</v>
      </c>
      <c r="F161" s="244" t="s">
        <v>2724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180</v>
      </c>
      <c r="AU161" s="250" t="s">
        <v>85</v>
      </c>
      <c r="AV161" s="13" t="s">
        <v>83</v>
      </c>
      <c r="AW161" s="13" t="s">
        <v>33</v>
      </c>
      <c r="AX161" s="13" t="s">
        <v>76</v>
      </c>
      <c r="AY161" s="250" t="s">
        <v>172</v>
      </c>
    </row>
    <row r="162" s="14" customFormat="1">
      <c r="A162" s="14"/>
      <c r="B162" s="251"/>
      <c r="C162" s="252"/>
      <c r="D162" s="242" t="s">
        <v>180</v>
      </c>
      <c r="E162" s="253" t="s">
        <v>1</v>
      </c>
      <c r="F162" s="254" t="s">
        <v>106</v>
      </c>
      <c r="G162" s="252"/>
      <c r="H162" s="255">
        <v>4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180</v>
      </c>
      <c r="AU162" s="261" t="s">
        <v>85</v>
      </c>
      <c r="AV162" s="14" t="s">
        <v>85</v>
      </c>
      <c r="AW162" s="14" t="s">
        <v>33</v>
      </c>
      <c r="AX162" s="14" t="s">
        <v>83</v>
      </c>
      <c r="AY162" s="261" t="s">
        <v>172</v>
      </c>
    </row>
    <row r="163" s="2" customFormat="1" ht="24.15" customHeight="1">
      <c r="A163" s="39"/>
      <c r="B163" s="40"/>
      <c r="C163" s="227" t="s">
        <v>254</v>
      </c>
      <c r="D163" s="227" t="s">
        <v>174</v>
      </c>
      <c r="E163" s="228" t="s">
        <v>2146</v>
      </c>
      <c r="F163" s="229" t="s">
        <v>2147</v>
      </c>
      <c r="G163" s="230" t="s">
        <v>229</v>
      </c>
      <c r="H163" s="231">
        <v>0.01</v>
      </c>
      <c r="I163" s="232"/>
      <c r="J163" s="233">
        <f>ROUND(I163*H163,2)</f>
        <v>0</v>
      </c>
      <c r="K163" s="229" t="s">
        <v>178</v>
      </c>
      <c r="L163" s="45"/>
      <c r="M163" s="234" t="s">
        <v>1</v>
      </c>
      <c r="N163" s="235" t="s">
        <v>41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265</v>
      </c>
      <c r="AT163" s="238" t="s">
        <v>174</v>
      </c>
      <c r="AU163" s="238" t="s">
        <v>85</v>
      </c>
      <c r="AY163" s="18" t="s">
        <v>172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83</v>
      </c>
      <c r="BK163" s="239">
        <f>ROUND(I163*H163,2)</f>
        <v>0</v>
      </c>
      <c r="BL163" s="18" t="s">
        <v>265</v>
      </c>
      <c r="BM163" s="238" t="s">
        <v>2725</v>
      </c>
    </row>
    <row r="164" s="12" customFormat="1" ht="22.8" customHeight="1">
      <c r="A164" s="12"/>
      <c r="B164" s="211"/>
      <c r="C164" s="212"/>
      <c r="D164" s="213" t="s">
        <v>75</v>
      </c>
      <c r="E164" s="225" t="s">
        <v>2726</v>
      </c>
      <c r="F164" s="225" t="s">
        <v>2727</v>
      </c>
      <c r="G164" s="212"/>
      <c r="H164" s="212"/>
      <c r="I164" s="215"/>
      <c r="J164" s="226">
        <f>BK164</f>
        <v>0</v>
      </c>
      <c r="K164" s="212"/>
      <c r="L164" s="217"/>
      <c r="M164" s="218"/>
      <c r="N164" s="219"/>
      <c r="O164" s="219"/>
      <c r="P164" s="220">
        <f>SUM(P165:P179)</f>
        <v>0</v>
      </c>
      <c r="Q164" s="219"/>
      <c r="R164" s="220">
        <f>SUM(R165:R179)</f>
        <v>0.17200000000000001</v>
      </c>
      <c r="S164" s="219"/>
      <c r="T164" s="221">
        <f>SUM(T165:T179)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85</v>
      </c>
      <c r="AT164" s="223" t="s">
        <v>75</v>
      </c>
      <c r="AU164" s="223" t="s">
        <v>83</v>
      </c>
      <c r="AY164" s="222" t="s">
        <v>172</v>
      </c>
      <c r="BK164" s="224">
        <f>SUM(BK165:BK179)</f>
        <v>0</v>
      </c>
    </row>
    <row r="165" s="2" customFormat="1" ht="24.15" customHeight="1">
      <c r="A165" s="39"/>
      <c r="B165" s="40"/>
      <c r="C165" s="227" t="s">
        <v>8</v>
      </c>
      <c r="D165" s="227" t="s">
        <v>174</v>
      </c>
      <c r="E165" s="228" t="s">
        <v>2728</v>
      </c>
      <c r="F165" s="229" t="s">
        <v>2729</v>
      </c>
      <c r="G165" s="230" t="s">
        <v>301</v>
      </c>
      <c r="H165" s="231">
        <v>3</v>
      </c>
      <c r="I165" s="232"/>
      <c r="J165" s="233">
        <f>ROUND(I165*H165,2)</f>
        <v>0</v>
      </c>
      <c r="K165" s="229" t="s">
        <v>178</v>
      </c>
      <c r="L165" s="45"/>
      <c r="M165" s="234" t="s">
        <v>1</v>
      </c>
      <c r="N165" s="235" t="s">
        <v>41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265</v>
      </c>
      <c r="AT165" s="238" t="s">
        <v>174</v>
      </c>
      <c r="AU165" s="238" t="s">
        <v>85</v>
      </c>
      <c r="AY165" s="18" t="s">
        <v>172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83</v>
      </c>
      <c r="BK165" s="239">
        <f>ROUND(I165*H165,2)</f>
        <v>0</v>
      </c>
      <c r="BL165" s="18" t="s">
        <v>265</v>
      </c>
      <c r="BM165" s="238" t="s">
        <v>2730</v>
      </c>
    </row>
    <row r="166" s="2" customFormat="1" ht="14.4" customHeight="1">
      <c r="A166" s="39"/>
      <c r="B166" s="40"/>
      <c r="C166" s="284" t="s">
        <v>265</v>
      </c>
      <c r="D166" s="284" t="s">
        <v>259</v>
      </c>
      <c r="E166" s="285" t="s">
        <v>2731</v>
      </c>
      <c r="F166" s="286" t="s">
        <v>2732</v>
      </c>
      <c r="G166" s="287" t="s">
        <v>1049</v>
      </c>
      <c r="H166" s="288">
        <v>3</v>
      </c>
      <c r="I166" s="289"/>
      <c r="J166" s="290">
        <f>ROUND(I166*H166,2)</f>
        <v>0</v>
      </c>
      <c r="K166" s="286" t="s">
        <v>1</v>
      </c>
      <c r="L166" s="291"/>
      <c r="M166" s="292" t="s">
        <v>1</v>
      </c>
      <c r="N166" s="293" t="s">
        <v>41</v>
      </c>
      <c r="O166" s="92"/>
      <c r="P166" s="236">
        <f>O166*H166</f>
        <v>0</v>
      </c>
      <c r="Q166" s="236">
        <v>0.014999999999999999</v>
      </c>
      <c r="R166" s="236">
        <f>Q166*H166</f>
        <v>0.044999999999999998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358</v>
      </c>
      <c r="AT166" s="238" t="s">
        <v>259</v>
      </c>
      <c r="AU166" s="238" t="s">
        <v>85</v>
      </c>
      <c r="AY166" s="18" t="s">
        <v>172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83</v>
      </c>
      <c r="BK166" s="239">
        <f>ROUND(I166*H166,2)</f>
        <v>0</v>
      </c>
      <c r="BL166" s="18" t="s">
        <v>265</v>
      </c>
      <c r="BM166" s="238" t="s">
        <v>2733</v>
      </c>
    </row>
    <row r="167" s="2" customFormat="1" ht="24.15" customHeight="1">
      <c r="A167" s="39"/>
      <c r="B167" s="40"/>
      <c r="C167" s="227" t="s">
        <v>272</v>
      </c>
      <c r="D167" s="227" t="s">
        <v>174</v>
      </c>
      <c r="E167" s="228" t="s">
        <v>2734</v>
      </c>
      <c r="F167" s="229" t="s">
        <v>2735</v>
      </c>
      <c r="G167" s="230" t="s">
        <v>301</v>
      </c>
      <c r="H167" s="231">
        <v>1</v>
      </c>
      <c r="I167" s="232"/>
      <c r="J167" s="233">
        <f>ROUND(I167*H167,2)</f>
        <v>0</v>
      </c>
      <c r="K167" s="229" t="s">
        <v>178</v>
      </c>
      <c r="L167" s="45"/>
      <c r="M167" s="234" t="s">
        <v>1</v>
      </c>
      <c r="N167" s="235" t="s">
        <v>41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265</v>
      </c>
      <c r="AT167" s="238" t="s">
        <v>174</v>
      </c>
      <c r="AU167" s="238" t="s">
        <v>85</v>
      </c>
      <c r="AY167" s="18" t="s">
        <v>172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83</v>
      </c>
      <c r="BK167" s="239">
        <f>ROUND(I167*H167,2)</f>
        <v>0</v>
      </c>
      <c r="BL167" s="18" t="s">
        <v>265</v>
      </c>
      <c r="BM167" s="238" t="s">
        <v>2736</v>
      </c>
    </row>
    <row r="168" s="2" customFormat="1" ht="14.4" customHeight="1">
      <c r="A168" s="39"/>
      <c r="B168" s="40"/>
      <c r="C168" s="284" t="s">
        <v>278</v>
      </c>
      <c r="D168" s="284" t="s">
        <v>259</v>
      </c>
      <c r="E168" s="285" t="s">
        <v>2737</v>
      </c>
      <c r="F168" s="286" t="s">
        <v>2738</v>
      </c>
      <c r="G168" s="287" t="s">
        <v>1049</v>
      </c>
      <c r="H168" s="288">
        <v>1</v>
      </c>
      <c r="I168" s="289"/>
      <c r="J168" s="290">
        <f>ROUND(I168*H168,2)</f>
        <v>0</v>
      </c>
      <c r="K168" s="286" t="s">
        <v>1</v>
      </c>
      <c r="L168" s="291"/>
      <c r="M168" s="292" t="s">
        <v>1</v>
      </c>
      <c r="N168" s="293" t="s">
        <v>41</v>
      </c>
      <c r="O168" s="92"/>
      <c r="P168" s="236">
        <f>O168*H168</f>
        <v>0</v>
      </c>
      <c r="Q168" s="236">
        <v>0.057000000000000002</v>
      </c>
      <c r="R168" s="236">
        <f>Q168*H168</f>
        <v>0.057000000000000002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358</v>
      </c>
      <c r="AT168" s="238" t="s">
        <v>259</v>
      </c>
      <c r="AU168" s="238" t="s">
        <v>85</v>
      </c>
      <c r="AY168" s="18" t="s">
        <v>172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83</v>
      </c>
      <c r="BK168" s="239">
        <f>ROUND(I168*H168,2)</f>
        <v>0</v>
      </c>
      <c r="BL168" s="18" t="s">
        <v>265</v>
      </c>
      <c r="BM168" s="238" t="s">
        <v>2739</v>
      </c>
    </row>
    <row r="169" s="2" customFormat="1" ht="24.15" customHeight="1">
      <c r="A169" s="39"/>
      <c r="B169" s="40"/>
      <c r="C169" s="227" t="s">
        <v>283</v>
      </c>
      <c r="D169" s="227" t="s">
        <v>174</v>
      </c>
      <c r="E169" s="228" t="s">
        <v>2740</v>
      </c>
      <c r="F169" s="229" t="s">
        <v>2741</v>
      </c>
      <c r="G169" s="230" t="s">
        <v>291</v>
      </c>
      <c r="H169" s="231">
        <v>26</v>
      </c>
      <c r="I169" s="232"/>
      <c r="J169" s="233">
        <f>ROUND(I169*H169,2)</f>
        <v>0</v>
      </c>
      <c r="K169" s="229" t="s">
        <v>178</v>
      </c>
      <c r="L169" s="45"/>
      <c r="M169" s="234" t="s">
        <v>1</v>
      </c>
      <c r="N169" s="235" t="s">
        <v>41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265</v>
      </c>
      <c r="AT169" s="238" t="s">
        <v>174</v>
      </c>
      <c r="AU169" s="238" t="s">
        <v>85</v>
      </c>
      <c r="AY169" s="18" t="s">
        <v>172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83</v>
      </c>
      <c r="BK169" s="239">
        <f>ROUND(I169*H169,2)</f>
        <v>0</v>
      </c>
      <c r="BL169" s="18" t="s">
        <v>265</v>
      </c>
      <c r="BM169" s="238" t="s">
        <v>2742</v>
      </c>
    </row>
    <row r="170" s="2" customFormat="1" ht="14.4" customHeight="1">
      <c r="A170" s="39"/>
      <c r="B170" s="40"/>
      <c r="C170" s="284" t="s">
        <v>288</v>
      </c>
      <c r="D170" s="284" t="s">
        <v>259</v>
      </c>
      <c r="E170" s="285" t="s">
        <v>2743</v>
      </c>
      <c r="F170" s="286" t="s">
        <v>2744</v>
      </c>
      <c r="G170" s="287" t="s">
        <v>1</v>
      </c>
      <c r="H170" s="288">
        <v>32.5</v>
      </c>
      <c r="I170" s="289"/>
      <c r="J170" s="290">
        <f>ROUND(I170*H170,2)</f>
        <v>0</v>
      </c>
      <c r="K170" s="286" t="s">
        <v>1</v>
      </c>
      <c r="L170" s="291"/>
      <c r="M170" s="292" t="s">
        <v>1</v>
      </c>
      <c r="N170" s="293" t="s">
        <v>41</v>
      </c>
      <c r="O170" s="92"/>
      <c r="P170" s="236">
        <f>O170*H170</f>
        <v>0</v>
      </c>
      <c r="Q170" s="236">
        <v>0.002</v>
      </c>
      <c r="R170" s="236">
        <f>Q170*H170</f>
        <v>0.065000000000000002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358</v>
      </c>
      <c r="AT170" s="238" t="s">
        <v>259</v>
      </c>
      <c r="AU170" s="238" t="s">
        <v>85</v>
      </c>
      <c r="AY170" s="18" t="s">
        <v>172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83</v>
      </c>
      <c r="BK170" s="239">
        <f>ROUND(I170*H170,2)</f>
        <v>0</v>
      </c>
      <c r="BL170" s="18" t="s">
        <v>265</v>
      </c>
      <c r="BM170" s="238" t="s">
        <v>2745</v>
      </c>
    </row>
    <row r="171" s="2" customFormat="1" ht="14.4" customHeight="1">
      <c r="A171" s="39"/>
      <c r="B171" s="40"/>
      <c r="C171" s="227" t="s">
        <v>7</v>
      </c>
      <c r="D171" s="227" t="s">
        <v>174</v>
      </c>
      <c r="E171" s="228" t="s">
        <v>2746</v>
      </c>
      <c r="F171" s="229" t="s">
        <v>2747</v>
      </c>
      <c r="G171" s="230" t="s">
        <v>262</v>
      </c>
      <c r="H171" s="231">
        <v>4.5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41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265</v>
      </c>
      <c r="AT171" s="238" t="s">
        <v>174</v>
      </c>
      <c r="AU171" s="238" t="s">
        <v>85</v>
      </c>
      <c r="AY171" s="18" t="s">
        <v>172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83</v>
      </c>
      <c r="BK171" s="239">
        <f>ROUND(I171*H171,2)</f>
        <v>0</v>
      </c>
      <c r="BL171" s="18" t="s">
        <v>265</v>
      </c>
      <c r="BM171" s="238" t="s">
        <v>2748</v>
      </c>
    </row>
    <row r="172" s="2" customFormat="1" ht="14.4" customHeight="1">
      <c r="A172" s="39"/>
      <c r="B172" s="40"/>
      <c r="C172" s="227" t="s">
        <v>298</v>
      </c>
      <c r="D172" s="227" t="s">
        <v>174</v>
      </c>
      <c r="E172" s="228" t="s">
        <v>2749</v>
      </c>
      <c r="F172" s="229" t="s">
        <v>2750</v>
      </c>
      <c r="G172" s="230" t="s">
        <v>291</v>
      </c>
      <c r="H172" s="231">
        <v>26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41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265</v>
      </c>
      <c r="AT172" s="238" t="s">
        <v>174</v>
      </c>
      <c r="AU172" s="238" t="s">
        <v>85</v>
      </c>
      <c r="AY172" s="18" t="s">
        <v>172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83</v>
      </c>
      <c r="BK172" s="239">
        <f>ROUND(I172*H172,2)</f>
        <v>0</v>
      </c>
      <c r="BL172" s="18" t="s">
        <v>265</v>
      </c>
      <c r="BM172" s="238" t="s">
        <v>2751</v>
      </c>
    </row>
    <row r="173" s="13" customFormat="1">
      <c r="A173" s="13"/>
      <c r="B173" s="240"/>
      <c r="C173" s="241"/>
      <c r="D173" s="242" t="s">
        <v>180</v>
      </c>
      <c r="E173" s="243" t="s">
        <v>1</v>
      </c>
      <c r="F173" s="244" t="s">
        <v>2752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180</v>
      </c>
      <c r="AU173" s="250" t="s">
        <v>85</v>
      </c>
      <c r="AV173" s="13" t="s">
        <v>83</v>
      </c>
      <c r="AW173" s="13" t="s">
        <v>33</v>
      </c>
      <c r="AX173" s="13" t="s">
        <v>76</v>
      </c>
      <c r="AY173" s="250" t="s">
        <v>172</v>
      </c>
    </row>
    <row r="174" s="14" customFormat="1">
      <c r="A174" s="14"/>
      <c r="B174" s="251"/>
      <c r="C174" s="252"/>
      <c r="D174" s="242" t="s">
        <v>180</v>
      </c>
      <c r="E174" s="253" t="s">
        <v>1</v>
      </c>
      <c r="F174" s="254" t="s">
        <v>324</v>
      </c>
      <c r="G174" s="252"/>
      <c r="H174" s="255">
        <v>26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180</v>
      </c>
      <c r="AU174" s="261" t="s">
        <v>85</v>
      </c>
      <c r="AV174" s="14" t="s">
        <v>85</v>
      </c>
      <c r="AW174" s="14" t="s">
        <v>33</v>
      </c>
      <c r="AX174" s="14" t="s">
        <v>83</v>
      </c>
      <c r="AY174" s="261" t="s">
        <v>172</v>
      </c>
    </row>
    <row r="175" s="2" customFormat="1" ht="14.4" customHeight="1">
      <c r="A175" s="39"/>
      <c r="B175" s="40"/>
      <c r="C175" s="284" t="s">
        <v>303</v>
      </c>
      <c r="D175" s="284" t="s">
        <v>259</v>
      </c>
      <c r="E175" s="285" t="s">
        <v>2753</v>
      </c>
      <c r="F175" s="286" t="s">
        <v>2754</v>
      </c>
      <c r="G175" s="287" t="s">
        <v>594</v>
      </c>
      <c r="H175" s="288">
        <v>1</v>
      </c>
      <c r="I175" s="289"/>
      <c r="J175" s="290">
        <f>ROUND(I175*H175,2)</f>
        <v>0</v>
      </c>
      <c r="K175" s="286" t="s">
        <v>1</v>
      </c>
      <c r="L175" s="291"/>
      <c r="M175" s="292" t="s">
        <v>1</v>
      </c>
      <c r="N175" s="293" t="s">
        <v>41</v>
      </c>
      <c r="O175" s="92"/>
      <c r="P175" s="236">
        <f>O175*H175</f>
        <v>0</v>
      </c>
      <c r="Q175" s="236">
        <v>0.0050000000000000001</v>
      </c>
      <c r="R175" s="236">
        <f>Q175*H175</f>
        <v>0.0050000000000000001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358</v>
      </c>
      <c r="AT175" s="238" t="s">
        <v>259</v>
      </c>
      <c r="AU175" s="238" t="s">
        <v>85</v>
      </c>
      <c r="AY175" s="18" t="s">
        <v>172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83</v>
      </c>
      <c r="BK175" s="239">
        <f>ROUND(I175*H175,2)</f>
        <v>0</v>
      </c>
      <c r="BL175" s="18" t="s">
        <v>265</v>
      </c>
      <c r="BM175" s="238" t="s">
        <v>2755</v>
      </c>
    </row>
    <row r="176" s="2" customFormat="1" ht="14.4" customHeight="1">
      <c r="A176" s="39"/>
      <c r="B176" s="40"/>
      <c r="C176" s="227" t="s">
        <v>308</v>
      </c>
      <c r="D176" s="227" t="s">
        <v>174</v>
      </c>
      <c r="E176" s="228" t="s">
        <v>2756</v>
      </c>
      <c r="F176" s="229" t="s">
        <v>2757</v>
      </c>
      <c r="G176" s="230" t="s">
        <v>1</v>
      </c>
      <c r="H176" s="231">
        <v>3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41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265</v>
      </c>
      <c r="AT176" s="238" t="s">
        <v>174</v>
      </c>
      <c r="AU176" s="238" t="s">
        <v>85</v>
      </c>
      <c r="AY176" s="18" t="s">
        <v>172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83</v>
      </c>
      <c r="BK176" s="239">
        <f>ROUND(I176*H176,2)</f>
        <v>0</v>
      </c>
      <c r="BL176" s="18" t="s">
        <v>265</v>
      </c>
      <c r="BM176" s="238" t="s">
        <v>2758</v>
      </c>
    </row>
    <row r="177" s="13" customFormat="1">
      <c r="A177" s="13"/>
      <c r="B177" s="240"/>
      <c r="C177" s="241"/>
      <c r="D177" s="242" t="s">
        <v>180</v>
      </c>
      <c r="E177" s="243" t="s">
        <v>1</v>
      </c>
      <c r="F177" s="244" t="s">
        <v>2759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180</v>
      </c>
      <c r="AU177" s="250" t="s">
        <v>85</v>
      </c>
      <c r="AV177" s="13" t="s">
        <v>83</v>
      </c>
      <c r="AW177" s="13" t="s">
        <v>33</v>
      </c>
      <c r="AX177" s="13" t="s">
        <v>76</v>
      </c>
      <c r="AY177" s="250" t="s">
        <v>172</v>
      </c>
    </row>
    <row r="178" s="14" customFormat="1">
      <c r="A178" s="14"/>
      <c r="B178" s="251"/>
      <c r="C178" s="252"/>
      <c r="D178" s="242" t="s">
        <v>180</v>
      </c>
      <c r="E178" s="253" t="s">
        <v>1</v>
      </c>
      <c r="F178" s="254" t="s">
        <v>101</v>
      </c>
      <c r="G178" s="252"/>
      <c r="H178" s="255">
        <v>3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180</v>
      </c>
      <c r="AU178" s="261" t="s">
        <v>85</v>
      </c>
      <c r="AV178" s="14" t="s">
        <v>85</v>
      </c>
      <c r="AW178" s="14" t="s">
        <v>33</v>
      </c>
      <c r="AX178" s="14" t="s">
        <v>83</v>
      </c>
      <c r="AY178" s="261" t="s">
        <v>172</v>
      </c>
    </row>
    <row r="179" s="2" customFormat="1" ht="24.15" customHeight="1">
      <c r="A179" s="39"/>
      <c r="B179" s="40"/>
      <c r="C179" s="227" t="s">
        <v>312</v>
      </c>
      <c r="D179" s="227" t="s">
        <v>174</v>
      </c>
      <c r="E179" s="228" t="s">
        <v>2760</v>
      </c>
      <c r="F179" s="229" t="s">
        <v>2761</v>
      </c>
      <c r="G179" s="230" t="s">
        <v>229</v>
      </c>
      <c r="H179" s="231">
        <v>0.17199999999999999</v>
      </c>
      <c r="I179" s="232"/>
      <c r="J179" s="233">
        <f>ROUND(I179*H179,2)</f>
        <v>0</v>
      </c>
      <c r="K179" s="229" t="s">
        <v>178</v>
      </c>
      <c r="L179" s="45"/>
      <c r="M179" s="234" t="s">
        <v>1</v>
      </c>
      <c r="N179" s="235" t="s">
        <v>41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265</v>
      </c>
      <c r="AT179" s="238" t="s">
        <v>174</v>
      </c>
      <c r="AU179" s="238" t="s">
        <v>85</v>
      </c>
      <c r="AY179" s="18" t="s">
        <v>172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83</v>
      </c>
      <c r="BK179" s="239">
        <f>ROUND(I179*H179,2)</f>
        <v>0</v>
      </c>
      <c r="BL179" s="18" t="s">
        <v>265</v>
      </c>
      <c r="BM179" s="238" t="s">
        <v>2762</v>
      </c>
    </row>
    <row r="180" s="12" customFormat="1" ht="22.8" customHeight="1">
      <c r="A180" s="12"/>
      <c r="B180" s="211"/>
      <c r="C180" s="212"/>
      <c r="D180" s="213" t="s">
        <v>75</v>
      </c>
      <c r="E180" s="225" t="s">
        <v>1128</v>
      </c>
      <c r="F180" s="225" t="s">
        <v>1129</v>
      </c>
      <c r="G180" s="212"/>
      <c r="H180" s="212"/>
      <c r="I180" s="215"/>
      <c r="J180" s="226">
        <f>BK180</f>
        <v>0</v>
      </c>
      <c r="K180" s="212"/>
      <c r="L180" s="217"/>
      <c r="M180" s="218"/>
      <c r="N180" s="219"/>
      <c r="O180" s="219"/>
      <c r="P180" s="220">
        <f>SUM(P181:P185)</f>
        <v>0</v>
      </c>
      <c r="Q180" s="219"/>
      <c r="R180" s="220">
        <f>SUM(R181:R185)</f>
        <v>0.75060000000000004</v>
      </c>
      <c r="S180" s="219"/>
      <c r="T180" s="221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85</v>
      </c>
      <c r="AT180" s="223" t="s">
        <v>75</v>
      </c>
      <c r="AU180" s="223" t="s">
        <v>83</v>
      </c>
      <c r="AY180" s="222" t="s">
        <v>172</v>
      </c>
      <c r="BK180" s="224">
        <f>SUM(BK181:BK185)</f>
        <v>0</v>
      </c>
    </row>
    <row r="181" s="2" customFormat="1" ht="24.15" customHeight="1">
      <c r="A181" s="39"/>
      <c r="B181" s="40"/>
      <c r="C181" s="227" t="s">
        <v>324</v>
      </c>
      <c r="D181" s="227" t="s">
        <v>174</v>
      </c>
      <c r="E181" s="228" t="s">
        <v>2763</v>
      </c>
      <c r="F181" s="229" t="s">
        <v>2764</v>
      </c>
      <c r="G181" s="230" t="s">
        <v>262</v>
      </c>
      <c r="H181" s="231">
        <v>10</v>
      </c>
      <c r="I181" s="232"/>
      <c r="J181" s="233">
        <f>ROUND(I181*H181,2)</f>
        <v>0</v>
      </c>
      <c r="K181" s="229" t="s">
        <v>178</v>
      </c>
      <c r="L181" s="45"/>
      <c r="M181" s="234" t="s">
        <v>1</v>
      </c>
      <c r="N181" s="235" t="s">
        <v>41</v>
      </c>
      <c r="O181" s="92"/>
      <c r="P181" s="236">
        <f>O181*H181</f>
        <v>0</v>
      </c>
      <c r="Q181" s="236">
        <v>6.0000000000000002E-05</v>
      </c>
      <c r="R181" s="236">
        <f>Q181*H181</f>
        <v>0.00060000000000000006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265</v>
      </c>
      <c r="AT181" s="238" t="s">
        <v>174</v>
      </c>
      <c r="AU181" s="238" t="s">
        <v>85</v>
      </c>
      <c r="AY181" s="18" t="s">
        <v>172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83</v>
      </c>
      <c r="BK181" s="239">
        <f>ROUND(I181*H181,2)</f>
        <v>0</v>
      </c>
      <c r="BL181" s="18" t="s">
        <v>265</v>
      </c>
      <c r="BM181" s="238" t="s">
        <v>2765</v>
      </c>
    </row>
    <row r="182" s="2" customFormat="1" ht="14.4" customHeight="1">
      <c r="A182" s="39"/>
      <c r="B182" s="40"/>
      <c r="C182" s="284" t="s">
        <v>330</v>
      </c>
      <c r="D182" s="284" t="s">
        <v>259</v>
      </c>
      <c r="E182" s="285" t="s">
        <v>2766</v>
      </c>
      <c r="F182" s="286" t="s">
        <v>2767</v>
      </c>
      <c r="G182" s="287" t="s">
        <v>2265</v>
      </c>
      <c r="H182" s="288">
        <v>3</v>
      </c>
      <c r="I182" s="289"/>
      <c r="J182" s="290">
        <f>ROUND(I182*H182,2)</f>
        <v>0</v>
      </c>
      <c r="K182" s="286" t="s">
        <v>1</v>
      </c>
      <c r="L182" s="291"/>
      <c r="M182" s="292" t="s">
        <v>1</v>
      </c>
      <c r="N182" s="293" t="s">
        <v>41</v>
      </c>
      <c r="O182" s="92"/>
      <c r="P182" s="236">
        <f>O182*H182</f>
        <v>0</v>
      </c>
      <c r="Q182" s="236">
        <v>0.25</v>
      </c>
      <c r="R182" s="236">
        <f>Q182*H182</f>
        <v>0.75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358</v>
      </c>
      <c r="AT182" s="238" t="s">
        <v>259</v>
      </c>
      <c r="AU182" s="238" t="s">
        <v>85</v>
      </c>
      <c r="AY182" s="18" t="s">
        <v>172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83</v>
      </c>
      <c r="BK182" s="239">
        <f>ROUND(I182*H182,2)</f>
        <v>0</v>
      </c>
      <c r="BL182" s="18" t="s">
        <v>265</v>
      </c>
      <c r="BM182" s="238" t="s">
        <v>2768</v>
      </c>
    </row>
    <row r="183" s="13" customFormat="1">
      <c r="A183" s="13"/>
      <c r="B183" s="240"/>
      <c r="C183" s="241"/>
      <c r="D183" s="242" t="s">
        <v>180</v>
      </c>
      <c r="E183" s="243" t="s">
        <v>1</v>
      </c>
      <c r="F183" s="244" t="s">
        <v>2769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180</v>
      </c>
      <c r="AU183" s="250" t="s">
        <v>85</v>
      </c>
      <c r="AV183" s="13" t="s">
        <v>83</v>
      </c>
      <c r="AW183" s="13" t="s">
        <v>33</v>
      </c>
      <c r="AX183" s="13" t="s">
        <v>76</v>
      </c>
      <c r="AY183" s="250" t="s">
        <v>172</v>
      </c>
    </row>
    <row r="184" s="14" customFormat="1">
      <c r="A184" s="14"/>
      <c r="B184" s="251"/>
      <c r="C184" s="252"/>
      <c r="D184" s="242" t="s">
        <v>180</v>
      </c>
      <c r="E184" s="253" t="s">
        <v>1</v>
      </c>
      <c r="F184" s="254" t="s">
        <v>101</v>
      </c>
      <c r="G184" s="252"/>
      <c r="H184" s="255">
        <v>3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180</v>
      </c>
      <c r="AU184" s="261" t="s">
        <v>85</v>
      </c>
      <c r="AV184" s="14" t="s">
        <v>85</v>
      </c>
      <c r="AW184" s="14" t="s">
        <v>33</v>
      </c>
      <c r="AX184" s="14" t="s">
        <v>83</v>
      </c>
      <c r="AY184" s="261" t="s">
        <v>172</v>
      </c>
    </row>
    <row r="185" s="2" customFormat="1" ht="24.15" customHeight="1">
      <c r="A185" s="39"/>
      <c r="B185" s="40"/>
      <c r="C185" s="227" t="s">
        <v>337</v>
      </c>
      <c r="D185" s="227" t="s">
        <v>174</v>
      </c>
      <c r="E185" s="228" t="s">
        <v>2770</v>
      </c>
      <c r="F185" s="229" t="s">
        <v>2771</v>
      </c>
      <c r="G185" s="230" t="s">
        <v>229</v>
      </c>
      <c r="H185" s="231">
        <v>0.751</v>
      </c>
      <c r="I185" s="232"/>
      <c r="J185" s="233">
        <f>ROUND(I185*H185,2)</f>
        <v>0</v>
      </c>
      <c r="K185" s="229" t="s">
        <v>178</v>
      </c>
      <c r="L185" s="45"/>
      <c r="M185" s="234" t="s">
        <v>1</v>
      </c>
      <c r="N185" s="235" t="s">
        <v>41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265</v>
      </c>
      <c r="AT185" s="238" t="s">
        <v>174</v>
      </c>
      <c r="AU185" s="238" t="s">
        <v>85</v>
      </c>
      <c r="AY185" s="18" t="s">
        <v>172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83</v>
      </c>
      <c r="BK185" s="239">
        <f>ROUND(I185*H185,2)</f>
        <v>0</v>
      </c>
      <c r="BL185" s="18" t="s">
        <v>265</v>
      </c>
      <c r="BM185" s="238" t="s">
        <v>2772</v>
      </c>
    </row>
    <row r="186" s="12" customFormat="1" ht="22.8" customHeight="1">
      <c r="A186" s="12"/>
      <c r="B186" s="211"/>
      <c r="C186" s="212"/>
      <c r="D186" s="213" t="s">
        <v>75</v>
      </c>
      <c r="E186" s="225" t="s">
        <v>1316</v>
      </c>
      <c r="F186" s="225" t="s">
        <v>1317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SUM(P187:P192)</f>
        <v>0</v>
      </c>
      <c r="Q186" s="219"/>
      <c r="R186" s="220">
        <f>SUM(R187:R192)</f>
        <v>0.0041399999999999996</v>
      </c>
      <c r="S186" s="219"/>
      <c r="T186" s="221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85</v>
      </c>
      <c r="AT186" s="223" t="s">
        <v>75</v>
      </c>
      <c r="AU186" s="223" t="s">
        <v>83</v>
      </c>
      <c r="AY186" s="222" t="s">
        <v>172</v>
      </c>
      <c r="BK186" s="224">
        <f>SUM(BK187:BK192)</f>
        <v>0</v>
      </c>
    </row>
    <row r="187" s="2" customFormat="1" ht="24.15" customHeight="1">
      <c r="A187" s="39"/>
      <c r="B187" s="40"/>
      <c r="C187" s="227" t="s">
        <v>342</v>
      </c>
      <c r="D187" s="227" t="s">
        <v>174</v>
      </c>
      <c r="E187" s="228" t="s">
        <v>1338</v>
      </c>
      <c r="F187" s="229" t="s">
        <v>2773</v>
      </c>
      <c r="G187" s="230" t="s">
        <v>177</v>
      </c>
      <c r="H187" s="231">
        <v>9</v>
      </c>
      <c r="I187" s="232"/>
      <c r="J187" s="233">
        <f>ROUND(I187*H187,2)</f>
        <v>0</v>
      </c>
      <c r="K187" s="229" t="s">
        <v>178</v>
      </c>
      <c r="L187" s="45"/>
      <c r="M187" s="234" t="s">
        <v>1</v>
      </c>
      <c r="N187" s="235" t="s">
        <v>41</v>
      </c>
      <c r="O187" s="92"/>
      <c r="P187" s="236">
        <f>O187*H187</f>
        <v>0</v>
      </c>
      <c r="Q187" s="236">
        <v>0.00020000000000000001</v>
      </c>
      <c r="R187" s="236">
        <f>Q187*H187</f>
        <v>0.0018000000000000002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265</v>
      </c>
      <c r="AT187" s="238" t="s">
        <v>174</v>
      </c>
      <c r="AU187" s="238" t="s">
        <v>85</v>
      </c>
      <c r="AY187" s="18" t="s">
        <v>172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83</v>
      </c>
      <c r="BK187" s="239">
        <f>ROUND(I187*H187,2)</f>
        <v>0</v>
      </c>
      <c r="BL187" s="18" t="s">
        <v>265</v>
      </c>
      <c r="BM187" s="238" t="s">
        <v>2774</v>
      </c>
    </row>
    <row r="188" s="13" customFormat="1">
      <c r="A188" s="13"/>
      <c r="B188" s="240"/>
      <c r="C188" s="241"/>
      <c r="D188" s="242" t="s">
        <v>180</v>
      </c>
      <c r="E188" s="243" t="s">
        <v>1</v>
      </c>
      <c r="F188" s="244" t="s">
        <v>2775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180</v>
      </c>
      <c r="AU188" s="250" t="s">
        <v>85</v>
      </c>
      <c r="AV188" s="13" t="s">
        <v>83</v>
      </c>
      <c r="AW188" s="13" t="s">
        <v>33</v>
      </c>
      <c r="AX188" s="13" t="s">
        <v>76</v>
      </c>
      <c r="AY188" s="250" t="s">
        <v>172</v>
      </c>
    </row>
    <row r="189" s="14" customFormat="1">
      <c r="A189" s="14"/>
      <c r="B189" s="251"/>
      <c r="C189" s="252"/>
      <c r="D189" s="242" t="s">
        <v>180</v>
      </c>
      <c r="E189" s="253" t="s">
        <v>1</v>
      </c>
      <c r="F189" s="254" t="s">
        <v>220</v>
      </c>
      <c r="G189" s="252"/>
      <c r="H189" s="255">
        <v>9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180</v>
      </c>
      <c r="AU189" s="261" t="s">
        <v>85</v>
      </c>
      <c r="AV189" s="14" t="s">
        <v>85</v>
      </c>
      <c r="AW189" s="14" t="s">
        <v>33</v>
      </c>
      <c r="AX189" s="14" t="s">
        <v>83</v>
      </c>
      <c r="AY189" s="261" t="s">
        <v>172</v>
      </c>
    </row>
    <row r="190" s="2" customFormat="1" ht="24.15" customHeight="1">
      <c r="A190" s="39"/>
      <c r="B190" s="40"/>
      <c r="C190" s="227" t="s">
        <v>346</v>
      </c>
      <c r="D190" s="227" t="s">
        <v>174</v>
      </c>
      <c r="E190" s="228" t="s">
        <v>1347</v>
      </c>
      <c r="F190" s="229" t="s">
        <v>2776</v>
      </c>
      <c r="G190" s="230" t="s">
        <v>177</v>
      </c>
      <c r="H190" s="231">
        <v>9</v>
      </c>
      <c r="I190" s="232"/>
      <c r="J190" s="233">
        <f>ROUND(I190*H190,2)</f>
        <v>0</v>
      </c>
      <c r="K190" s="229" t="s">
        <v>178</v>
      </c>
      <c r="L190" s="45"/>
      <c r="M190" s="234" t="s">
        <v>1</v>
      </c>
      <c r="N190" s="235" t="s">
        <v>41</v>
      </c>
      <c r="O190" s="92"/>
      <c r="P190" s="236">
        <f>O190*H190</f>
        <v>0</v>
      </c>
      <c r="Q190" s="236">
        <v>0.00025999999999999998</v>
      </c>
      <c r="R190" s="236">
        <f>Q190*H190</f>
        <v>0.0023399999999999996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265</v>
      </c>
      <c r="AT190" s="238" t="s">
        <v>174</v>
      </c>
      <c r="AU190" s="238" t="s">
        <v>85</v>
      </c>
      <c r="AY190" s="18" t="s">
        <v>172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83</v>
      </c>
      <c r="BK190" s="239">
        <f>ROUND(I190*H190,2)</f>
        <v>0</v>
      </c>
      <c r="BL190" s="18" t="s">
        <v>265</v>
      </c>
      <c r="BM190" s="238" t="s">
        <v>2777</v>
      </c>
    </row>
    <row r="191" s="13" customFormat="1">
      <c r="A191" s="13"/>
      <c r="B191" s="240"/>
      <c r="C191" s="241"/>
      <c r="D191" s="242" t="s">
        <v>180</v>
      </c>
      <c r="E191" s="243" t="s">
        <v>1</v>
      </c>
      <c r="F191" s="244" t="s">
        <v>2778</v>
      </c>
      <c r="G191" s="241"/>
      <c r="H191" s="243" t="s">
        <v>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180</v>
      </c>
      <c r="AU191" s="250" t="s">
        <v>85</v>
      </c>
      <c r="AV191" s="13" t="s">
        <v>83</v>
      </c>
      <c r="AW191" s="13" t="s">
        <v>33</v>
      </c>
      <c r="AX191" s="13" t="s">
        <v>76</v>
      </c>
      <c r="AY191" s="250" t="s">
        <v>172</v>
      </c>
    </row>
    <row r="192" s="14" customFormat="1">
      <c r="A192" s="14"/>
      <c r="B192" s="251"/>
      <c r="C192" s="252"/>
      <c r="D192" s="242" t="s">
        <v>180</v>
      </c>
      <c r="E192" s="253" t="s">
        <v>1</v>
      </c>
      <c r="F192" s="254" t="s">
        <v>220</v>
      </c>
      <c r="G192" s="252"/>
      <c r="H192" s="255">
        <v>9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180</v>
      </c>
      <c r="AU192" s="261" t="s">
        <v>85</v>
      </c>
      <c r="AV192" s="14" t="s">
        <v>85</v>
      </c>
      <c r="AW192" s="14" t="s">
        <v>33</v>
      </c>
      <c r="AX192" s="14" t="s">
        <v>83</v>
      </c>
      <c r="AY192" s="261" t="s">
        <v>172</v>
      </c>
    </row>
    <row r="193" s="12" customFormat="1" ht="25.92" customHeight="1">
      <c r="A193" s="12"/>
      <c r="B193" s="211"/>
      <c r="C193" s="212"/>
      <c r="D193" s="213" t="s">
        <v>75</v>
      </c>
      <c r="E193" s="214" t="s">
        <v>259</v>
      </c>
      <c r="F193" s="214" t="s">
        <v>2779</v>
      </c>
      <c r="G193" s="212"/>
      <c r="H193" s="212"/>
      <c r="I193" s="215"/>
      <c r="J193" s="216">
        <f>BK193</f>
        <v>0</v>
      </c>
      <c r="K193" s="212"/>
      <c r="L193" s="217"/>
      <c r="M193" s="218"/>
      <c r="N193" s="219"/>
      <c r="O193" s="219"/>
      <c r="P193" s="220">
        <f>P194</f>
        <v>0</v>
      </c>
      <c r="Q193" s="219"/>
      <c r="R193" s="220">
        <f>R194</f>
        <v>0</v>
      </c>
      <c r="S193" s="219"/>
      <c r="T193" s="221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2" t="s">
        <v>101</v>
      </c>
      <c r="AT193" s="223" t="s">
        <v>75</v>
      </c>
      <c r="AU193" s="223" t="s">
        <v>76</v>
      </c>
      <c r="AY193" s="222" t="s">
        <v>172</v>
      </c>
      <c r="BK193" s="224">
        <f>BK194</f>
        <v>0</v>
      </c>
    </row>
    <row r="194" s="12" customFormat="1" ht="22.8" customHeight="1">
      <c r="A194" s="12"/>
      <c r="B194" s="211"/>
      <c r="C194" s="212"/>
      <c r="D194" s="213" t="s">
        <v>75</v>
      </c>
      <c r="E194" s="225" t="s">
        <v>2780</v>
      </c>
      <c r="F194" s="225" t="s">
        <v>2781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f>SUM(P195:P198)</f>
        <v>0</v>
      </c>
      <c r="Q194" s="219"/>
      <c r="R194" s="220">
        <f>SUM(R195:R198)</f>
        <v>0</v>
      </c>
      <c r="S194" s="219"/>
      <c r="T194" s="221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101</v>
      </c>
      <c r="AT194" s="223" t="s">
        <v>75</v>
      </c>
      <c r="AU194" s="223" t="s">
        <v>83</v>
      </c>
      <c r="AY194" s="222" t="s">
        <v>172</v>
      </c>
      <c r="BK194" s="224">
        <f>SUM(BK195:BK198)</f>
        <v>0</v>
      </c>
    </row>
    <row r="195" s="2" customFormat="1" ht="37.8" customHeight="1">
      <c r="A195" s="39"/>
      <c r="B195" s="40"/>
      <c r="C195" s="227" t="s">
        <v>353</v>
      </c>
      <c r="D195" s="227" t="s">
        <v>174</v>
      </c>
      <c r="E195" s="228" t="s">
        <v>2782</v>
      </c>
      <c r="F195" s="229" t="s">
        <v>2783</v>
      </c>
      <c r="G195" s="230" t="s">
        <v>2265</v>
      </c>
      <c r="H195" s="231">
        <v>1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41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541</v>
      </c>
      <c r="AT195" s="238" t="s">
        <v>174</v>
      </c>
      <c r="AU195" s="238" t="s">
        <v>85</v>
      </c>
      <c r="AY195" s="18" t="s">
        <v>172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83</v>
      </c>
      <c r="BK195" s="239">
        <f>ROUND(I195*H195,2)</f>
        <v>0</v>
      </c>
      <c r="BL195" s="18" t="s">
        <v>541</v>
      </c>
      <c r="BM195" s="238" t="s">
        <v>2784</v>
      </c>
    </row>
    <row r="196" s="13" customFormat="1">
      <c r="A196" s="13"/>
      <c r="B196" s="240"/>
      <c r="C196" s="241"/>
      <c r="D196" s="242" t="s">
        <v>180</v>
      </c>
      <c r="E196" s="243" t="s">
        <v>1</v>
      </c>
      <c r="F196" s="244" t="s">
        <v>2785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180</v>
      </c>
      <c r="AU196" s="250" t="s">
        <v>85</v>
      </c>
      <c r="AV196" s="13" t="s">
        <v>83</v>
      </c>
      <c r="AW196" s="13" t="s">
        <v>33</v>
      </c>
      <c r="AX196" s="13" t="s">
        <v>76</v>
      </c>
      <c r="AY196" s="250" t="s">
        <v>172</v>
      </c>
    </row>
    <row r="197" s="13" customFormat="1">
      <c r="A197" s="13"/>
      <c r="B197" s="240"/>
      <c r="C197" s="241"/>
      <c r="D197" s="242" t="s">
        <v>180</v>
      </c>
      <c r="E197" s="243" t="s">
        <v>1</v>
      </c>
      <c r="F197" s="244" t="s">
        <v>2786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180</v>
      </c>
      <c r="AU197" s="250" t="s">
        <v>85</v>
      </c>
      <c r="AV197" s="13" t="s">
        <v>83</v>
      </c>
      <c r="AW197" s="13" t="s">
        <v>33</v>
      </c>
      <c r="AX197" s="13" t="s">
        <v>76</v>
      </c>
      <c r="AY197" s="250" t="s">
        <v>172</v>
      </c>
    </row>
    <row r="198" s="14" customFormat="1">
      <c r="A198" s="14"/>
      <c r="B198" s="251"/>
      <c r="C198" s="252"/>
      <c r="D198" s="242" t="s">
        <v>180</v>
      </c>
      <c r="E198" s="253" t="s">
        <v>1</v>
      </c>
      <c r="F198" s="254" t="s">
        <v>83</v>
      </c>
      <c r="G198" s="252"/>
      <c r="H198" s="255">
        <v>1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180</v>
      </c>
      <c r="AU198" s="261" t="s">
        <v>85</v>
      </c>
      <c r="AV198" s="14" t="s">
        <v>85</v>
      </c>
      <c r="AW198" s="14" t="s">
        <v>33</v>
      </c>
      <c r="AX198" s="14" t="s">
        <v>83</v>
      </c>
      <c r="AY198" s="261" t="s">
        <v>172</v>
      </c>
    </row>
    <row r="199" s="12" customFormat="1" ht="25.92" customHeight="1">
      <c r="A199" s="12"/>
      <c r="B199" s="211"/>
      <c r="C199" s="212"/>
      <c r="D199" s="213" t="s">
        <v>75</v>
      </c>
      <c r="E199" s="214" t="s">
        <v>1765</v>
      </c>
      <c r="F199" s="214" t="s">
        <v>1766</v>
      </c>
      <c r="G199" s="212"/>
      <c r="H199" s="212"/>
      <c r="I199" s="215"/>
      <c r="J199" s="216">
        <f>BK199</f>
        <v>0</v>
      </c>
      <c r="K199" s="212"/>
      <c r="L199" s="217"/>
      <c r="M199" s="218"/>
      <c r="N199" s="219"/>
      <c r="O199" s="219"/>
      <c r="P199" s="220">
        <f>SUM(P200:P205)</f>
        <v>0</v>
      </c>
      <c r="Q199" s="219"/>
      <c r="R199" s="220">
        <f>SUM(R200:R205)</f>
        <v>0</v>
      </c>
      <c r="S199" s="219"/>
      <c r="T199" s="221">
        <f>SUM(T200:T205)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2" t="s">
        <v>106</v>
      </c>
      <c r="AT199" s="223" t="s">
        <v>75</v>
      </c>
      <c r="AU199" s="223" t="s">
        <v>76</v>
      </c>
      <c r="AY199" s="222" t="s">
        <v>172</v>
      </c>
      <c r="BK199" s="224">
        <f>SUM(BK200:BK205)</f>
        <v>0</v>
      </c>
    </row>
    <row r="200" s="2" customFormat="1" ht="14.4" customHeight="1">
      <c r="A200" s="39"/>
      <c r="B200" s="40"/>
      <c r="C200" s="227" t="s">
        <v>358</v>
      </c>
      <c r="D200" s="227" t="s">
        <v>174</v>
      </c>
      <c r="E200" s="228" t="s">
        <v>1948</v>
      </c>
      <c r="F200" s="229" t="s">
        <v>1949</v>
      </c>
      <c r="G200" s="230" t="s">
        <v>884</v>
      </c>
      <c r="H200" s="231">
        <v>15</v>
      </c>
      <c r="I200" s="232"/>
      <c r="J200" s="233">
        <f>ROUND(I200*H200,2)</f>
        <v>0</v>
      </c>
      <c r="K200" s="229" t="s">
        <v>178</v>
      </c>
      <c r="L200" s="45"/>
      <c r="M200" s="234" t="s">
        <v>1</v>
      </c>
      <c r="N200" s="235" t="s">
        <v>41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1769</v>
      </c>
      <c r="AT200" s="238" t="s">
        <v>174</v>
      </c>
      <c r="AU200" s="238" t="s">
        <v>83</v>
      </c>
      <c r="AY200" s="18" t="s">
        <v>172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83</v>
      </c>
      <c r="BK200" s="239">
        <f>ROUND(I200*H200,2)</f>
        <v>0</v>
      </c>
      <c r="BL200" s="18" t="s">
        <v>1769</v>
      </c>
      <c r="BM200" s="238" t="s">
        <v>2787</v>
      </c>
    </row>
    <row r="201" s="13" customFormat="1">
      <c r="A201" s="13"/>
      <c r="B201" s="240"/>
      <c r="C201" s="241"/>
      <c r="D201" s="242" t="s">
        <v>180</v>
      </c>
      <c r="E201" s="243" t="s">
        <v>1</v>
      </c>
      <c r="F201" s="244" t="s">
        <v>2788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180</v>
      </c>
      <c r="AU201" s="250" t="s">
        <v>83</v>
      </c>
      <c r="AV201" s="13" t="s">
        <v>83</v>
      </c>
      <c r="AW201" s="13" t="s">
        <v>33</v>
      </c>
      <c r="AX201" s="13" t="s">
        <v>76</v>
      </c>
      <c r="AY201" s="250" t="s">
        <v>172</v>
      </c>
    </row>
    <row r="202" s="14" customFormat="1">
      <c r="A202" s="14"/>
      <c r="B202" s="251"/>
      <c r="C202" s="252"/>
      <c r="D202" s="242" t="s">
        <v>180</v>
      </c>
      <c r="E202" s="253" t="s">
        <v>1</v>
      </c>
      <c r="F202" s="254" t="s">
        <v>2789</v>
      </c>
      <c r="G202" s="252"/>
      <c r="H202" s="255">
        <v>15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180</v>
      </c>
      <c r="AU202" s="261" t="s">
        <v>83</v>
      </c>
      <c r="AV202" s="14" t="s">
        <v>85</v>
      </c>
      <c r="AW202" s="14" t="s">
        <v>33</v>
      </c>
      <c r="AX202" s="14" t="s">
        <v>83</v>
      </c>
      <c r="AY202" s="261" t="s">
        <v>172</v>
      </c>
    </row>
    <row r="203" s="2" customFormat="1" ht="24.15" customHeight="1">
      <c r="A203" s="39"/>
      <c r="B203" s="40"/>
      <c r="C203" s="227" t="s">
        <v>364</v>
      </c>
      <c r="D203" s="227" t="s">
        <v>174</v>
      </c>
      <c r="E203" s="228" t="s">
        <v>2790</v>
      </c>
      <c r="F203" s="229" t="s">
        <v>2791</v>
      </c>
      <c r="G203" s="230" t="s">
        <v>884</v>
      </c>
      <c r="H203" s="231">
        <v>2</v>
      </c>
      <c r="I203" s="232"/>
      <c r="J203" s="233">
        <f>ROUND(I203*H203,2)</f>
        <v>0</v>
      </c>
      <c r="K203" s="229" t="s">
        <v>178</v>
      </c>
      <c r="L203" s="45"/>
      <c r="M203" s="234" t="s">
        <v>1</v>
      </c>
      <c r="N203" s="235" t="s">
        <v>41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1769</v>
      </c>
      <c r="AT203" s="238" t="s">
        <v>174</v>
      </c>
      <c r="AU203" s="238" t="s">
        <v>83</v>
      </c>
      <c r="AY203" s="18" t="s">
        <v>172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83</v>
      </c>
      <c r="BK203" s="239">
        <f>ROUND(I203*H203,2)</f>
        <v>0</v>
      </c>
      <c r="BL203" s="18" t="s">
        <v>1769</v>
      </c>
      <c r="BM203" s="238" t="s">
        <v>2792</v>
      </c>
    </row>
    <row r="204" s="13" customFormat="1">
      <c r="A204" s="13"/>
      <c r="B204" s="240"/>
      <c r="C204" s="241"/>
      <c r="D204" s="242" t="s">
        <v>180</v>
      </c>
      <c r="E204" s="243" t="s">
        <v>1</v>
      </c>
      <c r="F204" s="244" t="s">
        <v>2793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180</v>
      </c>
      <c r="AU204" s="250" t="s">
        <v>83</v>
      </c>
      <c r="AV204" s="13" t="s">
        <v>83</v>
      </c>
      <c r="AW204" s="13" t="s">
        <v>33</v>
      </c>
      <c r="AX204" s="13" t="s">
        <v>76</v>
      </c>
      <c r="AY204" s="250" t="s">
        <v>172</v>
      </c>
    </row>
    <row r="205" s="14" customFormat="1">
      <c r="A205" s="14"/>
      <c r="B205" s="251"/>
      <c r="C205" s="252"/>
      <c r="D205" s="242" t="s">
        <v>180</v>
      </c>
      <c r="E205" s="253" t="s">
        <v>1</v>
      </c>
      <c r="F205" s="254" t="s">
        <v>2794</v>
      </c>
      <c r="G205" s="252"/>
      <c r="H205" s="255">
        <v>2</v>
      </c>
      <c r="I205" s="256"/>
      <c r="J205" s="252"/>
      <c r="K205" s="252"/>
      <c r="L205" s="257"/>
      <c r="M205" s="300"/>
      <c r="N205" s="301"/>
      <c r="O205" s="301"/>
      <c r="P205" s="301"/>
      <c r="Q205" s="301"/>
      <c r="R205" s="301"/>
      <c r="S205" s="301"/>
      <c r="T205" s="30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180</v>
      </c>
      <c r="AU205" s="261" t="s">
        <v>83</v>
      </c>
      <c r="AV205" s="14" t="s">
        <v>85</v>
      </c>
      <c r="AW205" s="14" t="s">
        <v>33</v>
      </c>
      <c r="AX205" s="14" t="s">
        <v>83</v>
      </c>
      <c r="AY205" s="261" t="s">
        <v>172</v>
      </c>
    </row>
    <row r="206" s="2" customFormat="1" ht="6.96" customHeight="1">
      <c r="A206" s="39"/>
      <c r="B206" s="67"/>
      <c r="C206" s="68"/>
      <c r="D206" s="68"/>
      <c r="E206" s="68"/>
      <c r="F206" s="68"/>
      <c r="G206" s="68"/>
      <c r="H206" s="68"/>
      <c r="I206" s="68"/>
      <c r="J206" s="68"/>
      <c r="K206" s="68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7sjeptSBOnQu0T/zjHmDgCyJ1AxDXRGwSHEXg5HOLDvVatH0Bu8cpAdBV0blerWb8VbStMlez7BhtBDVksT0ug==" hashValue="QXlgZAiqRX6MO17kzcSjGmeibTfteRSA9yXOfljJC8XQ+eYyTiWBADsY1lvN1ipaAHKIIpqP4R5Q5toVoqKmbg==" algorithmName="SHA-512" password="CC35"/>
  <autoFilter ref="C131:K20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123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Břeclav, elektrodílna - celková oprava budovy</v>
      </c>
      <c r="F7" s="151"/>
      <c r="G7" s="151"/>
      <c r="H7" s="151"/>
      <c r="L7" s="21"/>
    </row>
    <row r="8" s="1" customFormat="1" ht="12" customHeight="1">
      <c r="B8" s="21"/>
      <c r="D8" s="151" t="s">
        <v>124</v>
      </c>
      <c r="L8" s="21"/>
    </row>
    <row r="9" s="2" customFormat="1" ht="16.5" customHeight="1">
      <c r="A9" s="39"/>
      <c r="B9" s="45"/>
      <c r="C9" s="39"/>
      <c r="D9" s="39"/>
      <c r="E9" s="152" t="s">
        <v>2795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2796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22. 6. 2020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ROUND((SUM(BE125:BE166)),  2)</f>
        <v>0</v>
      </c>
      <c r="G35" s="39"/>
      <c r="H35" s="39"/>
      <c r="I35" s="165">
        <v>0.20999999999999999</v>
      </c>
      <c r="J35" s="164">
        <f>ROUND(((SUM(BE125:BE166))*I35),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ROUND((SUM(BF125:BF166)),  2)</f>
        <v>0</v>
      </c>
      <c r="G36" s="39"/>
      <c r="H36" s="39"/>
      <c r="I36" s="165">
        <v>0.14999999999999999</v>
      </c>
      <c r="J36" s="164">
        <f>ROUND(((SUM(BF125:BF166))*I36),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ROUND((SUM(BG125:BG166)),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ROUND((SUM(BH125:BH166)),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ROUND((SUM(BI125:BI166)),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Břeclav, elektrodílna - celková oprava budovy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2795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7 - VRN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22. 6. 2020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129</v>
      </c>
      <c r="D96" s="186"/>
      <c r="E96" s="186"/>
      <c r="F96" s="186"/>
      <c r="G96" s="186"/>
      <c r="H96" s="186"/>
      <c r="I96" s="186"/>
      <c r="J96" s="187" t="s">
        <v>130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131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132</v>
      </c>
    </row>
    <row r="99" s="9" customFormat="1" ht="24.96" customHeight="1">
      <c r="A99" s="9"/>
      <c r="B99" s="189"/>
      <c r="C99" s="190"/>
      <c r="D99" s="191" t="s">
        <v>1410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1411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2797</v>
      </c>
      <c r="E101" s="197"/>
      <c r="F101" s="197"/>
      <c r="G101" s="197"/>
      <c r="H101" s="197"/>
      <c r="I101" s="197"/>
      <c r="J101" s="198">
        <f>J137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2798</v>
      </c>
      <c r="E102" s="197"/>
      <c r="F102" s="197"/>
      <c r="G102" s="197"/>
      <c r="H102" s="197"/>
      <c r="I102" s="197"/>
      <c r="J102" s="198">
        <f>J153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2799</v>
      </c>
      <c r="E103" s="197"/>
      <c r="F103" s="197"/>
      <c r="G103" s="197"/>
      <c r="H103" s="197"/>
      <c r="I103" s="197"/>
      <c r="J103" s="198">
        <f>J157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Břeclav, elektrodílna - celková oprava budovy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124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2795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7 - VRN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 xml:space="preserve"> </v>
      </c>
      <c r="G119" s="41"/>
      <c r="H119" s="41"/>
      <c r="I119" s="33" t="s">
        <v>22</v>
      </c>
      <c r="J119" s="80" t="str">
        <f>IF(J14="","",J14)</f>
        <v>22. 6. 2020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Správa železnic,státní organizace</v>
      </c>
      <c r="G121" s="41"/>
      <c r="H121" s="41"/>
      <c r="I121" s="33" t="s">
        <v>32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158</v>
      </c>
      <c r="D124" s="203" t="s">
        <v>61</v>
      </c>
      <c r="E124" s="203" t="s">
        <v>57</v>
      </c>
      <c r="F124" s="203" t="s">
        <v>58</v>
      </c>
      <c r="G124" s="203" t="s">
        <v>159</v>
      </c>
      <c r="H124" s="203" t="s">
        <v>160</v>
      </c>
      <c r="I124" s="203" t="s">
        <v>161</v>
      </c>
      <c r="J124" s="203" t="s">
        <v>130</v>
      </c>
      <c r="K124" s="204" t="s">
        <v>162</v>
      </c>
      <c r="L124" s="205"/>
      <c r="M124" s="101" t="s">
        <v>1</v>
      </c>
      <c r="N124" s="102" t="s">
        <v>40</v>
      </c>
      <c r="O124" s="102" t="s">
        <v>163</v>
      </c>
      <c r="P124" s="102" t="s">
        <v>164</v>
      </c>
      <c r="Q124" s="102" t="s">
        <v>165</v>
      </c>
      <c r="R124" s="102" t="s">
        <v>166</v>
      </c>
      <c r="S124" s="102" t="s">
        <v>167</v>
      </c>
      <c r="T124" s="103" t="s">
        <v>168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169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0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132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75</v>
      </c>
      <c r="E126" s="214" t="s">
        <v>119</v>
      </c>
      <c r="F126" s="214" t="s">
        <v>1782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P127+SUM(P128:P130)+P137+P153+P157</f>
        <v>0</v>
      </c>
      <c r="Q126" s="219"/>
      <c r="R126" s="220">
        <f>R127+SUM(R128:R130)+R137+R153+R157</f>
        <v>0</v>
      </c>
      <c r="S126" s="219"/>
      <c r="T126" s="221">
        <f>T127+SUM(T128:T130)+T137+T153+T157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111</v>
      </c>
      <c r="AT126" s="223" t="s">
        <v>75</v>
      </c>
      <c r="AU126" s="223" t="s">
        <v>76</v>
      </c>
      <c r="AY126" s="222" t="s">
        <v>172</v>
      </c>
      <c r="BK126" s="224">
        <f>BK127+SUM(BK128:BK130)+BK137+BK153+BK157</f>
        <v>0</v>
      </c>
    </row>
    <row r="127" s="2" customFormat="1" ht="14.4" customHeight="1">
      <c r="A127" s="39"/>
      <c r="B127" s="40"/>
      <c r="C127" s="227" t="s">
        <v>83</v>
      </c>
      <c r="D127" s="227" t="s">
        <v>174</v>
      </c>
      <c r="E127" s="228" t="s">
        <v>1785</v>
      </c>
      <c r="F127" s="229" t="s">
        <v>1786</v>
      </c>
      <c r="G127" s="230" t="s">
        <v>2265</v>
      </c>
      <c r="H127" s="231">
        <v>1</v>
      </c>
      <c r="I127" s="232"/>
      <c r="J127" s="233">
        <f>ROUND(I127*H127,2)</f>
        <v>0</v>
      </c>
      <c r="K127" s="229" t="s">
        <v>178</v>
      </c>
      <c r="L127" s="45"/>
      <c r="M127" s="234" t="s">
        <v>1</v>
      </c>
      <c r="N127" s="235" t="s">
        <v>41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1788</v>
      </c>
      <c r="AT127" s="238" t="s">
        <v>174</v>
      </c>
      <c r="AU127" s="238" t="s">
        <v>83</v>
      </c>
      <c r="AY127" s="18" t="s">
        <v>172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83</v>
      </c>
      <c r="BK127" s="239">
        <f>ROUND(I127*H127,2)</f>
        <v>0</v>
      </c>
      <c r="BL127" s="18" t="s">
        <v>1788</v>
      </c>
      <c r="BM127" s="238" t="s">
        <v>2800</v>
      </c>
    </row>
    <row r="128" s="14" customFormat="1">
      <c r="A128" s="14"/>
      <c r="B128" s="251"/>
      <c r="C128" s="252"/>
      <c r="D128" s="242" t="s">
        <v>180</v>
      </c>
      <c r="E128" s="253" t="s">
        <v>1</v>
      </c>
      <c r="F128" s="254" t="s">
        <v>83</v>
      </c>
      <c r="G128" s="252"/>
      <c r="H128" s="255">
        <v>1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180</v>
      </c>
      <c r="AU128" s="261" t="s">
        <v>83</v>
      </c>
      <c r="AV128" s="14" t="s">
        <v>85</v>
      </c>
      <c r="AW128" s="14" t="s">
        <v>33</v>
      </c>
      <c r="AX128" s="14" t="s">
        <v>83</v>
      </c>
      <c r="AY128" s="261" t="s">
        <v>172</v>
      </c>
    </row>
    <row r="129" s="2" customFormat="1" ht="14.4" customHeight="1">
      <c r="A129" s="39"/>
      <c r="B129" s="40"/>
      <c r="C129" s="227" t="s">
        <v>85</v>
      </c>
      <c r="D129" s="227" t="s">
        <v>174</v>
      </c>
      <c r="E129" s="228" t="s">
        <v>2801</v>
      </c>
      <c r="F129" s="229" t="s">
        <v>2802</v>
      </c>
      <c r="G129" s="230" t="s">
        <v>2265</v>
      </c>
      <c r="H129" s="231">
        <v>1</v>
      </c>
      <c r="I129" s="232"/>
      <c r="J129" s="233">
        <f>ROUND(I129*H129,2)</f>
        <v>0</v>
      </c>
      <c r="K129" s="229" t="s">
        <v>178</v>
      </c>
      <c r="L129" s="45"/>
      <c r="M129" s="234" t="s">
        <v>1</v>
      </c>
      <c r="N129" s="235" t="s">
        <v>41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1788</v>
      </c>
      <c r="AT129" s="238" t="s">
        <v>174</v>
      </c>
      <c r="AU129" s="238" t="s">
        <v>83</v>
      </c>
      <c r="AY129" s="18" t="s">
        <v>172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83</v>
      </c>
      <c r="BK129" s="239">
        <f>ROUND(I129*H129,2)</f>
        <v>0</v>
      </c>
      <c r="BL129" s="18" t="s">
        <v>1788</v>
      </c>
      <c r="BM129" s="238" t="s">
        <v>2803</v>
      </c>
    </row>
    <row r="130" s="12" customFormat="1" ht="22.8" customHeight="1">
      <c r="A130" s="12"/>
      <c r="B130" s="211"/>
      <c r="C130" s="212"/>
      <c r="D130" s="213" t="s">
        <v>75</v>
      </c>
      <c r="E130" s="225" t="s">
        <v>1783</v>
      </c>
      <c r="F130" s="225" t="s">
        <v>1784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SUM(P131:P136)</f>
        <v>0</v>
      </c>
      <c r="Q130" s="219"/>
      <c r="R130" s="220">
        <f>SUM(R131:R136)</f>
        <v>0</v>
      </c>
      <c r="S130" s="219"/>
      <c r="T130" s="221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111</v>
      </c>
      <c r="AT130" s="223" t="s">
        <v>75</v>
      </c>
      <c r="AU130" s="223" t="s">
        <v>83</v>
      </c>
      <c r="AY130" s="222" t="s">
        <v>172</v>
      </c>
      <c r="BK130" s="224">
        <f>SUM(BK131:BK136)</f>
        <v>0</v>
      </c>
    </row>
    <row r="131" s="2" customFormat="1" ht="14.4" customHeight="1">
      <c r="A131" s="39"/>
      <c r="B131" s="40"/>
      <c r="C131" s="227" t="s">
        <v>101</v>
      </c>
      <c r="D131" s="227" t="s">
        <v>174</v>
      </c>
      <c r="E131" s="228" t="s">
        <v>2804</v>
      </c>
      <c r="F131" s="229" t="s">
        <v>2805</v>
      </c>
      <c r="G131" s="230" t="s">
        <v>2265</v>
      </c>
      <c r="H131" s="231">
        <v>1</v>
      </c>
      <c r="I131" s="232"/>
      <c r="J131" s="233">
        <f>ROUND(I131*H131,2)</f>
        <v>0</v>
      </c>
      <c r="K131" s="229" t="s">
        <v>178</v>
      </c>
      <c r="L131" s="45"/>
      <c r="M131" s="234" t="s">
        <v>1</v>
      </c>
      <c r="N131" s="235" t="s">
        <v>41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1788</v>
      </c>
      <c r="AT131" s="238" t="s">
        <v>174</v>
      </c>
      <c r="AU131" s="238" t="s">
        <v>85</v>
      </c>
      <c r="AY131" s="18" t="s">
        <v>172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83</v>
      </c>
      <c r="BK131" s="239">
        <f>ROUND(I131*H131,2)</f>
        <v>0</v>
      </c>
      <c r="BL131" s="18" t="s">
        <v>1788</v>
      </c>
      <c r="BM131" s="238" t="s">
        <v>2806</v>
      </c>
    </row>
    <row r="132" s="13" customFormat="1">
      <c r="A132" s="13"/>
      <c r="B132" s="240"/>
      <c r="C132" s="241"/>
      <c r="D132" s="242" t="s">
        <v>180</v>
      </c>
      <c r="E132" s="243" t="s">
        <v>1</v>
      </c>
      <c r="F132" s="244" t="s">
        <v>2807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180</v>
      </c>
      <c r="AU132" s="250" t="s">
        <v>85</v>
      </c>
      <c r="AV132" s="13" t="s">
        <v>83</v>
      </c>
      <c r="AW132" s="13" t="s">
        <v>33</v>
      </c>
      <c r="AX132" s="13" t="s">
        <v>76</v>
      </c>
      <c r="AY132" s="250" t="s">
        <v>172</v>
      </c>
    </row>
    <row r="133" s="14" customFormat="1">
      <c r="A133" s="14"/>
      <c r="B133" s="251"/>
      <c r="C133" s="252"/>
      <c r="D133" s="242" t="s">
        <v>180</v>
      </c>
      <c r="E133" s="253" t="s">
        <v>1</v>
      </c>
      <c r="F133" s="254" t="s">
        <v>83</v>
      </c>
      <c r="G133" s="252"/>
      <c r="H133" s="255">
        <v>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180</v>
      </c>
      <c r="AU133" s="261" t="s">
        <v>85</v>
      </c>
      <c r="AV133" s="14" t="s">
        <v>85</v>
      </c>
      <c r="AW133" s="14" t="s">
        <v>33</v>
      </c>
      <c r="AX133" s="14" t="s">
        <v>83</v>
      </c>
      <c r="AY133" s="261" t="s">
        <v>172</v>
      </c>
    </row>
    <row r="134" s="2" customFormat="1" ht="14.4" customHeight="1">
      <c r="A134" s="39"/>
      <c r="B134" s="40"/>
      <c r="C134" s="227" t="s">
        <v>106</v>
      </c>
      <c r="D134" s="227" t="s">
        <v>174</v>
      </c>
      <c r="E134" s="228" t="s">
        <v>2808</v>
      </c>
      <c r="F134" s="229" t="s">
        <v>2809</v>
      </c>
      <c r="G134" s="230" t="s">
        <v>2265</v>
      </c>
      <c r="H134" s="231">
        <v>1</v>
      </c>
      <c r="I134" s="232"/>
      <c r="J134" s="233">
        <f>ROUND(I134*H134,2)</f>
        <v>0</v>
      </c>
      <c r="K134" s="229" t="s">
        <v>178</v>
      </c>
      <c r="L134" s="45"/>
      <c r="M134" s="234" t="s">
        <v>1</v>
      </c>
      <c r="N134" s="235" t="s">
        <v>41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1788</v>
      </c>
      <c r="AT134" s="238" t="s">
        <v>174</v>
      </c>
      <c r="AU134" s="238" t="s">
        <v>85</v>
      </c>
      <c r="AY134" s="18" t="s">
        <v>172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83</v>
      </c>
      <c r="BK134" s="239">
        <f>ROUND(I134*H134,2)</f>
        <v>0</v>
      </c>
      <c r="BL134" s="18" t="s">
        <v>1788</v>
      </c>
      <c r="BM134" s="238" t="s">
        <v>2810</v>
      </c>
    </row>
    <row r="135" s="13" customFormat="1">
      <c r="A135" s="13"/>
      <c r="B135" s="240"/>
      <c r="C135" s="241"/>
      <c r="D135" s="242" t="s">
        <v>180</v>
      </c>
      <c r="E135" s="243" t="s">
        <v>1</v>
      </c>
      <c r="F135" s="244" t="s">
        <v>2811</v>
      </c>
      <c r="G135" s="241"/>
      <c r="H135" s="243" t="s">
        <v>1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180</v>
      </c>
      <c r="AU135" s="250" t="s">
        <v>85</v>
      </c>
      <c r="AV135" s="13" t="s">
        <v>83</v>
      </c>
      <c r="AW135" s="13" t="s">
        <v>33</v>
      </c>
      <c r="AX135" s="13" t="s">
        <v>76</v>
      </c>
      <c r="AY135" s="250" t="s">
        <v>172</v>
      </c>
    </row>
    <row r="136" s="14" customFormat="1">
      <c r="A136" s="14"/>
      <c r="B136" s="251"/>
      <c r="C136" s="252"/>
      <c r="D136" s="242" t="s">
        <v>180</v>
      </c>
      <c r="E136" s="253" t="s">
        <v>1</v>
      </c>
      <c r="F136" s="254" t="s">
        <v>83</v>
      </c>
      <c r="G136" s="252"/>
      <c r="H136" s="255">
        <v>1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180</v>
      </c>
      <c r="AU136" s="261" t="s">
        <v>85</v>
      </c>
      <c r="AV136" s="14" t="s">
        <v>85</v>
      </c>
      <c r="AW136" s="14" t="s">
        <v>33</v>
      </c>
      <c r="AX136" s="14" t="s">
        <v>83</v>
      </c>
      <c r="AY136" s="261" t="s">
        <v>172</v>
      </c>
    </row>
    <row r="137" s="12" customFormat="1" ht="22.8" customHeight="1">
      <c r="A137" s="12"/>
      <c r="B137" s="211"/>
      <c r="C137" s="212"/>
      <c r="D137" s="213" t="s">
        <v>75</v>
      </c>
      <c r="E137" s="225" t="s">
        <v>2812</v>
      </c>
      <c r="F137" s="225" t="s">
        <v>2813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SUM(P138:P152)</f>
        <v>0</v>
      </c>
      <c r="Q137" s="219"/>
      <c r="R137" s="220">
        <f>SUM(R138:R152)</f>
        <v>0</v>
      </c>
      <c r="S137" s="219"/>
      <c r="T137" s="221">
        <f>SUM(T138:T152)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111</v>
      </c>
      <c r="AT137" s="223" t="s">
        <v>75</v>
      </c>
      <c r="AU137" s="223" t="s">
        <v>83</v>
      </c>
      <c r="AY137" s="222" t="s">
        <v>172</v>
      </c>
      <c r="BK137" s="224">
        <f>SUM(BK138:BK152)</f>
        <v>0</v>
      </c>
    </row>
    <row r="138" s="2" customFormat="1" ht="14.4" customHeight="1">
      <c r="A138" s="39"/>
      <c r="B138" s="40"/>
      <c r="C138" s="227" t="s">
        <v>111</v>
      </c>
      <c r="D138" s="227" t="s">
        <v>174</v>
      </c>
      <c r="E138" s="228" t="s">
        <v>2814</v>
      </c>
      <c r="F138" s="229" t="s">
        <v>2815</v>
      </c>
      <c r="G138" s="230" t="s">
        <v>2265</v>
      </c>
      <c r="H138" s="231">
        <v>2</v>
      </c>
      <c r="I138" s="232"/>
      <c r="J138" s="233">
        <f>ROUND(I138*H138,2)</f>
        <v>0</v>
      </c>
      <c r="K138" s="229" t="s">
        <v>178</v>
      </c>
      <c r="L138" s="45"/>
      <c r="M138" s="234" t="s">
        <v>1</v>
      </c>
      <c r="N138" s="235" t="s">
        <v>41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1788</v>
      </c>
      <c r="AT138" s="238" t="s">
        <v>174</v>
      </c>
      <c r="AU138" s="238" t="s">
        <v>85</v>
      </c>
      <c r="AY138" s="18" t="s">
        <v>172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83</v>
      </c>
      <c r="BK138" s="239">
        <f>ROUND(I138*H138,2)</f>
        <v>0</v>
      </c>
      <c r="BL138" s="18" t="s">
        <v>1788</v>
      </c>
      <c r="BM138" s="238" t="s">
        <v>2816</v>
      </c>
    </row>
    <row r="139" s="13" customFormat="1">
      <c r="A139" s="13"/>
      <c r="B139" s="240"/>
      <c r="C139" s="241"/>
      <c r="D139" s="242" t="s">
        <v>180</v>
      </c>
      <c r="E139" s="243" t="s">
        <v>1</v>
      </c>
      <c r="F139" s="244" t="s">
        <v>2817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180</v>
      </c>
      <c r="AU139" s="250" t="s">
        <v>85</v>
      </c>
      <c r="AV139" s="13" t="s">
        <v>83</v>
      </c>
      <c r="AW139" s="13" t="s">
        <v>33</v>
      </c>
      <c r="AX139" s="13" t="s">
        <v>76</v>
      </c>
      <c r="AY139" s="250" t="s">
        <v>172</v>
      </c>
    </row>
    <row r="140" s="13" customFormat="1">
      <c r="A140" s="13"/>
      <c r="B140" s="240"/>
      <c r="C140" s="241"/>
      <c r="D140" s="242" t="s">
        <v>180</v>
      </c>
      <c r="E140" s="243" t="s">
        <v>1</v>
      </c>
      <c r="F140" s="244" t="s">
        <v>2818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180</v>
      </c>
      <c r="AU140" s="250" t="s">
        <v>85</v>
      </c>
      <c r="AV140" s="13" t="s">
        <v>83</v>
      </c>
      <c r="AW140" s="13" t="s">
        <v>33</v>
      </c>
      <c r="AX140" s="13" t="s">
        <v>76</v>
      </c>
      <c r="AY140" s="250" t="s">
        <v>172</v>
      </c>
    </row>
    <row r="141" s="14" customFormat="1">
      <c r="A141" s="14"/>
      <c r="B141" s="251"/>
      <c r="C141" s="252"/>
      <c r="D141" s="242" t="s">
        <v>180</v>
      </c>
      <c r="E141" s="253" t="s">
        <v>1</v>
      </c>
      <c r="F141" s="254" t="s">
        <v>597</v>
      </c>
      <c r="G141" s="252"/>
      <c r="H141" s="255">
        <v>2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180</v>
      </c>
      <c r="AU141" s="261" t="s">
        <v>85</v>
      </c>
      <c r="AV141" s="14" t="s">
        <v>85</v>
      </c>
      <c r="AW141" s="14" t="s">
        <v>33</v>
      </c>
      <c r="AX141" s="14" t="s">
        <v>83</v>
      </c>
      <c r="AY141" s="261" t="s">
        <v>172</v>
      </c>
    </row>
    <row r="142" s="2" customFormat="1" ht="14.4" customHeight="1">
      <c r="A142" s="39"/>
      <c r="B142" s="40"/>
      <c r="C142" s="227" t="s">
        <v>116</v>
      </c>
      <c r="D142" s="227" t="s">
        <v>174</v>
      </c>
      <c r="E142" s="228" t="s">
        <v>2819</v>
      </c>
      <c r="F142" s="229" t="s">
        <v>2820</v>
      </c>
      <c r="G142" s="230" t="s">
        <v>2265</v>
      </c>
      <c r="H142" s="231">
        <v>1</v>
      </c>
      <c r="I142" s="232"/>
      <c r="J142" s="233">
        <f>ROUND(I142*H142,2)</f>
        <v>0</v>
      </c>
      <c r="K142" s="229" t="s">
        <v>178</v>
      </c>
      <c r="L142" s="45"/>
      <c r="M142" s="234" t="s">
        <v>1</v>
      </c>
      <c r="N142" s="235" t="s">
        <v>41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1788</v>
      </c>
      <c r="AT142" s="238" t="s">
        <v>174</v>
      </c>
      <c r="AU142" s="238" t="s">
        <v>85</v>
      </c>
      <c r="AY142" s="18" t="s">
        <v>172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83</v>
      </c>
      <c r="BK142" s="239">
        <f>ROUND(I142*H142,2)</f>
        <v>0</v>
      </c>
      <c r="BL142" s="18" t="s">
        <v>1788</v>
      </c>
      <c r="BM142" s="238" t="s">
        <v>2821</v>
      </c>
    </row>
    <row r="143" s="2" customFormat="1" ht="14.4" customHeight="1">
      <c r="A143" s="39"/>
      <c r="B143" s="40"/>
      <c r="C143" s="227" t="s">
        <v>121</v>
      </c>
      <c r="D143" s="227" t="s">
        <v>174</v>
      </c>
      <c r="E143" s="228" t="s">
        <v>2822</v>
      </c>
      <c r="F143" s="229" t="s">
        <v>2823</v>
      </c>
      <c r="G143" s="230" t="s">
        <v>2265</v>
      </c>
      <c r="H143" s="231">
        <v>1</v>
      </c>
      <c r="I143" s="232"/>
      <c r="J143" s="233">
        <f>ROUND(I143*H143,2)</f>
        <v>0</v>
      </c>
      <c r="K143" s="229" t="s">
        <v>178</v>
      </c>
      <c r="L143" s="45"/>
      <c r="M143" s="234" t="s">
        <v>1</v>
      </c>
      <c r="N143" s="235" t="s">
        <v>41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1788</v>
      </c>
      <c r="AT143" s="238" t="s">
        <v>174</v>
      </c>
      <c r="AU143" s="238" t="s">
        <v>85</v>
      </c>
      <c r="AY143" s="18" t="s">
        <v>172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83</v>
      </c>
      <c r="BK143" s="239">
        <f>ROUND(I143*H143,2)</f>
        <v>0</v>
      </c>
      <c r="BL143" s="18" t="s">
        <v>1788</v>
      </c>
      <c r="BM143" s="238" t="s">
        <v>2824</v>
      </c>
    </row>
    <row r="144" s="13" customFormat="1">
      <c r="A144" s="13"/>
      <c r="B144" s="240"/>
      <c r="C144" s="241"/>
      <c r="D144" s="242" t="s">
        <v>180</v>
      </c>
      <c r="E144" s="243" t="s">
        <v>1</v>
      </c>
      <c r="F144" s="244" t="s">
        <v>2825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180</v>
      </c>
      <c r="AU144" s="250" t="s">
        <v>85</v>
      </c>
      <c r="AV144" s="13" t="s">
        <v>83</v>
      </c>
      <c r="AW144" s="13" t="s">
        <v>33</v>
      </c>
      <c r="AX144" s="13" t="s">
        <v>76</v>
      </c>
      <c r="AY144" s="250" t="s">
        <v>172</v>
      </c>
    </row>
    <row r="145" s="14" customFormat="1">
      <c r="A145" s="14"/>
      <c r="B145" s="251"/>
      <c r="C145" s="252"/>
      <c r="D145" s="242" t="s">
        <v>180</v>
      </c>
      <c r="E145" s="253" t="s">
        <v>1</v>
      </c>
      <c r="F145" s="254" t="s">
        <v>83</v>
      </c>
      <c r="G145" s="252"/>
      <c r="H145" s="255">
        <v>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180</v>
      </c>
      <c r="AU145" s="261" t="s">
        <v>85</v>
      </c>
      <c r="AV145" s="14" t="s">
        <v>85</v>
      </c>
      <c r="AW145" s="14" t="s">
        <v>33</v>
      </c>
      <c r="AX145" s="14" t="s">
        <v>83</v>
      </c>
      <c r="AY145" s="261" t="s">
        <v>172</v>
      </c>
    </row>
    <row r="146" s="2" customFormat="1" ht="14.4" customHeight="1">
      <c r="A146" s="39"/>
      <c r="B146" s="40"/>
      <c r="C146" s="227" t="s">
        <v>216</v>
      </c>
      <c r="D146" s="227" t="s">
        <v>174</v>
      </c>
      <c r="E146" s="228" t="s">
        <v>2826</v>
      </c>
      <c r="F146" s="229" t="s">
        <v>2827</v>
      </c>
      <c r="G146" s="230" t="s">
        <v>2265</v>
      </c>
      <c r="H146" s="231">
        <v>1</v>
      </c>
      <c r="I146" s="232"/>
      <c r="J146" s="233">
        <f>ROUND(I146*H146,2)</f>
        <v>0</v>
      </c>
      <c r="K146" s="229" t="s">
        <v>178</v>
      </c>
      <c r="L146" s="45"/>
      <c r="M146" s="234" t="s">
        <v>1</v>
      </c>
      <c r="N146" s="235" t="s">
        <v>41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1788</v>
      </c>
      <c r="AT146" s="238" t="s">
        <v>174</v>
      </c>
      <c r="AU146" s="238" t="s">
        <v>85</v>
      </c>
      <c r="AY146" s="18" t="s">
        <v>172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83</v>
      </c>
      <c r="BK146" s="239">
        <f>ROUND(I146*H146,2)</f>
        <v>0</v>
      </c>
      <c r="BL146" s="18" t="s">
        <v>1788</v>
      </c>
      <c r="BM146" s="238" t="s">
        <v>2828</v>
      </c>
    </row>
    <row r="147" s="2" customFormat="1" ht="14.4" customHeight="1">
      <c r="A147" s="39"/>
      <c r="B147" s="40"/>
      <c r="C147" s="227" t="s">
        <v>220</v>
      </c>
      <c r="D147" s="227" t="s">
        <v>174</v>
      </c>
      <c r="E147" s="228" t="s">
        <v>2829</v>
      </c>
      <c r="F147" s="229" t="s">
        <v>2830</v>
      </c>
      <c r="G147" s="230" t="s">
        <v>2265</v>
      </c>
      <c r="H147" s="231">
        <v>1</v>
      </c>
      <c r="I147" s="232"/>
      <c r="J147" s="233">
        <f>ROUND(I147*H147,2)</f>
        <v>0</v>
      </c>
      <c r="K147" s="229" t="s">
        <v>178</v>
      </c>
      <c r="L147" s="45"/>
      <c r="M147" s="234" t="s">
        <v>1</v>
      </c>
      <c r="N147" s="235" t="s">
        <v>41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1788</v>
      </c>
      <c r="AT147" s="238" t="s">
        <v>174</v>
      </c>
      <c r="AU147" s="238" t="s">
        <v>85</v>
      </c>
      <c r="AY147" s="18" t="s">
        <v>172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83</v>
      </c>
      <c r="BK147" s="239">
        <f>ROUND(I147*H147,2)</f>
        <v>0</v>
      </c>
      <c r="BL147" s="18" t="s">
        <v>1788</v>
      </c>
      <c r="BM147" s="238" t="s">
        <v>2831</v>
      </c>
    </row>
    <row r="148" s="2" customFormat="1" ht="14.4" customHeight="1">
      <c r="A148" s="39"/>
      <c r="B148" s="40"/>
      <c r="C148" s="227" t="s">
        <v>226</v>
      </c>
      <c r="D148" s="227" t="s">
        <v>174</v>
      </c>
      <c r="E148" s="228" t="s">
        <v>2832</v>
      </c>
      <c r="F148" s="229" t="s">
        <v>2833</v>
      </c>
      <c r="G148" s="230" t="s">
        <v>2265</v>
      </c>
      <c r="H148" s="231">
        <v>1</v>
      </c>
      <c r="I148" s="232"/>
      <c r="J148" s="233">
        <f>ROUND(I148*H148,2)</f>
        <v>0</v>
      </c>
      <c r="K148" s="229" t="s">
        <v>178</v>
      </c>
      <c r="L148" s="45"/>
      <c r="M148" s="234" t="s">
        <v>1</v>
      </c>
      <c r="N148" s="235" t="s">
        <v>41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1788</v>
      </c>
      <c r="AT148" s="238" t="s">
        <v>174</v>
      </c>
      <c r="AU148" s="238" t="s">
        <v>85</v>
      </c>
      <c r="AY148" s="18" t="s">
        <v>172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83</v>
      </c>
      <c r="BK148" s="239">
        <f>ROUND(I148*H148,2)</f>
        <v>0</v>
      </c>
      <c r="BL148" s="18" t="s">
        <v>1788</v>
      </c>
      <c r="BM148" s="238" t="s">
        <v>2834</v>
      </c>
    </row>
    <row r="149" s="13" customFormat="1">
      <c r="A149" s="13"/>
      <c r="B149" s="240"/>
      <c r="C149" s="241"/>
      <c r="D149" s="242" t="s">
        <v>180</v>
      </c>
      <c r="E149" s="243" t="s">
        <v>1</v>
      </c>
      <c r="F149" s="244" t="s">
        <v>2835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180</v>
      </c>
      <c r="AU149" s="250" t="s">
        <v>85</v>
      </c>
      <c r="AV149" s="13" t="s">
        <v>83</v>
      </c>
      <c r="AW149" s="13" t="s">
        <v>33</v>
      </c>
      <c r="AX149" s="13" t="s">
        <v>76</v>
      </c>
      <c r="AY149" s="250" t="s">
        <v>172</v>
      </c>
    </row>
    <row r="150" s="13" customFormat="1">
      <c r="A150" s="13"/>
      <c r="B150" s="240"/>
      <c r="C150" s="241"/>
      <c r="D150" s="242" t="s">
        <v>180</v>
      </c>
      <c r="E150" s="243" t="s">
        <v>1</v>
      </c>
      <c r="F150" s="244" t="s">
        <v>2836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180</v>
      </c>
      <c r="AU150" s="250" t="s">
        <v>85</v>
      </c>
      <c r="AV150" s="13" t="s">
        <v>83</v>
      </c>
      <c r="AW150" s="13" t="s">
        <v>33</v>
      </c>
      <c r="AX150" s="13" t="s">
        <v>76</v>
      </c>
      <c r="AY150" s="250" t="s">
        <v>172</v>
      </c>
    </row>
    <row r="151" s="14" customFormat="1">
      <c r="A151" s="14"/>
      <c r="B151" s="251"/>
      <c r="C151" s="252"/>
      <c r="D151" s="242" t="s">
        <v>180</v>
      </c>
      <c r="E151" s="253" t="s">
        <v>1</v>
      </c>
      <c r="F151" s="254" t="s">
        <v>83</v>
      </c>
      <c r="G151" s="252"/>
      <c r="H151" s="255">
        <v>1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180</v>
      </c>
      <c r="AU151" s="261" t="s">
        <v>85</v>
      </c>
      <c r="AV151" s="14" t="s">
        <v>85</v>
      </c>
      <c r="AW151" s="14" t="s">
        <v>33</v>
      </c>
      <c r="AX151" s="14" t="s">
        <v>83</v>
      </c>
      <c r="AY151" s="261" t="s">
        <v>172</v>
      </c>
    </row>
    <row r="152" s="2" customFormat="1" ht="14.4" customHeight="1">
      <c r="A152" s="39"/>
      <c r="B152" s="40"/>
      <c r="C152" s="227" t="s">
        <v>233</v>
      </c>
      <c r="D152" s="227" t="s">
        <v>174</v>
      </c>
      <c r="E152" s="228" t="s">
        <v>2837</v>
      </c>
      <c r="F152" s="229" t="s">
        <v>2838</v>
      </c>
      <c r="G152" s="230" t="s">
        <v>2265</v>
      </c>
      <c r="H152" s="231">
        <v>1</v>
      </c>
      <c r="I152" s="232"/>
      <c r="J152" s="233">
        <f>ROUND(I152*H152,2)</f>
        <v>0</v>
      </c>
      <c r="K152" s="229" t="s">
        <v>178</v>
      </c>
      <c r="L152" s="45"/>
      <c r="M152" s="234" t="s">
        <v>1</v>
      </c>
      <c r="N152" s="235" t="s">
        <v>41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1788</v>
      </c>
      <c r="AT152" s="238" t="s">
        <v>174</v>
      </c>
      <c r="AU152" s="238" t="s">
        <v>85</v>
      </c>
      <c r="AY152" s="18" t="s">
        <v>172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83</v>
      </c>
      <c r="BK152" s="239">
        <f>ROUND(I152*H152,2)</f>
        <v>0</v>
      </c>
      <c r="BL152" s="18" t="s">
        <v>1788</v>
      </c>
      <c r="BM152" s="238" t="s">
        <v>2839</v>
      </c>
    </row>
    <row r="153" s="12" customFormat="1" ht="22.8" customHeight="1">
      <c r="A153" s="12"/>
      <c r="B153" s="211"/>
      <c r="C153" s="212"/>
      <c r="D153" s="213" t="s">
        <v>75</v>
      </c>
      <c r="E153" s="225" t="s">
        <v>2840</v>
      </c>
      <c r="F153" s="225" t="s">
        <v>2841</v>
      </c>
      <c r="G153" s="212"/>
      <c r="H153" s="212"/>
      <c r="I153" s="215"/>
      <c r="J153" s="226">
        <f>BK153</f>
        <v>0</v>
      </c>
      <c r="K153" s="212"/>
      <c r="L153" s="217"/>
      <c r="M153" s="218"/>
      <c r="N153" s="219"/>
      <c r="O153" s="219"/>
      <c r="P153" s="220">
        <f>SUM(P154:P156)</f>
        <v>0</v>
      </c>
      <c r="Q153" s="219"/>
      <c r="R153" s="220">
        <f>SUM(R154:R156)</f>
        <v>0</v>
      </c>
      <c r="S153" s="219"/>
      <c r="T153" s="221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111</v>
      </c>
      <c r="AT153" s="223" t="s">
        <v>75</v>
      </c>
      <c r="AU153" s="223" t="s">
        <v>83</v>
      </c>
      <c r="AY153" s="222" t="s">
        <v>172</v>
      </c>
      <c r="BK153" s="224">
        <f>SUM(BK154:BK156)</f>
        <v>0</v>
      </c>
    </row>
    <row r="154" s="2" customFormat="1" ht="14.4" customHeight="1">
      <c r="A154" s="39"/>
      <c r="B154" s="40"/>
      <c r="C154" s="227" t="s">
        <v>238</v>
      </c>
      <c r="D154" s="227" t="s">
        <v>174</v>
      </c>
      <c r="E154" s="228" t="s">
        <v>2842</v>
      </c>
      <c r="F154" s="229" t="s">
        <v>2843</v>
      </c>
      <c r="G154" s="230" t="s">
        <v>2265</v>
      </c>
      <c r="H154" s="231">
        <v>1</v>
      </c>
      <c r="I154" s="232"/>
      <c r="J154" s="233">
        <f>ROUND(I154*H154,2)</f>
        <v>0</v>
      </c>
      <c r="K154" s="229" t="s">
        <v>178</v>
      </c>
      <c r="L154" s="45"/>
      <c r="M154" s="234" t="s">
        <v>1</v>
      </c>
      <c r="N154" s="235" t="s">
        <v>41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1788</v>
      </c>
      <c r="AT154" s="238" t="s">
        <v>174</v>
      </c>
      <c r="AU154" s="238" t="s">
        <v>85</v>
      </c>
      <c r="AY154" s="18" t="s">
        <v>172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83</v>
      </c>
      <c r="BK154" s="239">
        <f>ROUND(I154*H154,2)</f>
        <v>0</v>
      </c>
      <c r="BL154" s="18" t="s">
        <v>1788</v>
      </c>
      <c r="BM154" s="238" t="s">
        <v>2844</v>
      </c>
    </row>
    <row r="155" s="13" customFormat="1">
      <c r="A155" s="13"/>
      <c r="B155" s="240"/>
      <c r="C155" s="241"/>
      <c r="D155" s="242" t="s">
        <v>180</v>
      </c>
      <c r="E155" s="243" t="s">
        <v>1</v>
      </c>
      <c r="F155" s="244" t="s">
        <v>2845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180</v>
      </c>
      <c r="AU155" s="250" t="s">
        <v>85</v>
      </c>
      <c r="AV155" s="13" t="s">
        <v>83</v>
      </c>
      <c r="AW155" s="13" t="s">
        <v>33</v>
      </c>
      <c r="AX155" s="13" t="s">
        <v>76</v>
      </c>
      <c r="AY155" s="250" t="s">
        <v>172</v>
      </c>
    </row>
    <row r="156" s="14" customFormat="1">
      <c r="A156" s="14"/>
      <c r="B156" s="251"/>
      <c r="C156" s="252"/>
      <c r="D156" s="242" t="s">
        <v>180</v>
      </c>
      <c r="E156" s="253" t="s">
        <v>1</v>
      </c>
      <c r="F156" s="254" t="s">
        <v>83</v>
      </c>
      <c r="G156" s="252"/>
      <c r="H156" s="255">
        <v>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180</v>
      </c>
      <c r="AU156" s="261" t="s">
        <v>85</v>
      </c>
      <c r="AV156" s="14" t="s">
        <v>85</v>
      </c>
      <c r="AW156" s="14" t="s">
        <v>33</v>
      </c>
      <c r="AX156" s="14" t="s">
        <v>83</v>
      </c>
      <c r="AY156" s="261" t="s">
        <v>172</v>
      </c>
    </row>
    <row r="157" s="12" customFormat="1" ht="22.8" customHeight="1">
      <c r="A157" s="12"/>
      <c r="B157" s="211"/>
      <c r="C157" s="212"/>
      <c r="D157" s="213" t="s">
        <v>75</v>
      </c>
      <c r="E157" s="225" t="s">
        <v>2846</v>
      </c>
      <c r="F157" s="225" t="s">
        <v>2847</v>
      </c>
      <c r="G157" s="212"/>
      <c r="H157" s="212"/>
      <c r="I157" s="215"/>
      <c r="J157" s="226">
        <f>BK157</f>
        <v>0</v>
      </c>
      <c r="K157" s="212"/>
      <c r="L157" s="217"/>
      <c r="M157" s="218"/>
      <c r="N157" s="219"/>
      <c r="O157" s="219"/>
      <c r="P157" s="220">
        <f>SUM(P158:P166)</f>
        <v>0</v>
      </c>
      <c r="Q157" s="219"/>
      <c r="R157" s="220">
        <f>SUM(R158:R166)</f>
        <v>0</v>
      </c>
      <c r="S157" s="219"/>
      <c r="T157" s="221">
        <f>SUM(T158:T166)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111</v>
      </c>
      <c r="AT157" s="223" t="s">
        <v>75</v>
      </c>
      <c r="AU157" s="223" t="s">
        <v>83</v>
      </c>
      <c r="AY157" s="222" t="s">
        <v>172</v>
      </c>
      <c r="BK157" s="224">
        <f>SUM(BK158:BK166)</f>
        <v>0</v>
      </c>
    </row>
    <row r="158" s="2" customFormat="1" ht="14.4" customHeight="1">
      <c r="A158" s="39"/>
      <c r="B158" s="40"/>
      <c r="C158" s="227" t="s">
        <v>244</v>
      </c>
      <c r="D158" s="227" t="s">
        <v>174</v>
      </c>
      <c r="E158" s="228" t="s">
        <v>2848</v>
      </c>
      <c r="F158" s="229" t="s">
        <v>2849</v>
      </c>
      <c r="G158" s="230" t="s">
        <v>2265</v>
      </c>
      <c r="H158" s="231">
        <v>1</v>
      </c>
      <c r="I158" s="232"/>
      <c r="J158" s="233">
        <f>ROUND(I158*H158,2)</f>
        <v>0</v>
      </c>
      <c r="K158" s="229" t="s">
        <v>178</v>
      </c>
      <c r="L158" s="45"/>
      <c r="M158" s="234" t="s">
        <v>1</v>
      </c>
      <c r="N158" s="235" t="s">
        <v>41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1788</v>
      </c>
      <c r="AT158" s="238" t="s">
        <v>174</v>
      </c>
      <c r="AU158" s="238" t="s">
        <v>85</v>
      </c>
      <c r="AY158" s="18" t="s">
        <v>172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83</v>
      </c>
      <c r="BK158" s="239">
        <f>ROUND(I158*H158,2)</f>
        <v>0</v>
      </c>
      <c r="BL158" s="18" t="s">
        <v>1788</v>
      </c>
      <c r="BM158" s="238" t="s">
        <v>2850</v>
      </c>
    </row>
    <row r="159" s="13" customFormat="1">
      <c r="A159" s="13"/>
      <c r="B159" s="240"/>
      <c r="C159" s="241"/>
      <c r="D159" s="242" t="s">
        <v>180</v>
      </c>
      <c r="E159" s="243" t="s">
        <v>1</v>
      </c>
      <c r="F159" s="244" t="s">
        <v>2851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180</v>
      </c>
      <c r="AU159" s="250" t="s">
        <v>85</v>
      </c>
      <c r="AV159" s="13" t="s">
        <v>83</v>
      </c>
      <c r="AW159" s="13" t="s">
        <v>33</v>
      </c>
      <c r="AX159" s="13" t="s">
        <v>76</v>
      </c>
      <c r="AY159" s="250" t="s">
        <v>172</v>
      </c>
    </row>
    <row r="160" s="14" customFormat="1">
      <c r="A160" s="14"/>
      <c r="B160" s="251"/>
      <c r="C160" s="252"/>
      <c r="D160" s="242" t="s">
        <v>180</v>
      </c>
      <c r="E160" s="253" t="s">
        <v>1</v>
      </c>
      <c r="F160" s="254" t="s">
        <v>83</v>
      </c>
      <c r="G160" s="252"/>
      <c r="H160" s="255">
        <v>1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180</v>
      </c>
      <c r="AU160" s="261" t="s">
        <v>85</v>
      </c>
      <c r="AV160" s="14" t="s">
        <v>85</v>
      </c>
      <c r="AW160" s="14" t="s">
        <v>33</v>
      </c>
      <c r="AX160" s="14" t="s">
        <v>83</v>
      </c>
      <c r="AY160" s="261" t="s">
        <v>172</v>
      </c>
    </row>
    <row r="161" s="2" customFormat="1" ht="14.4" customHeight="1">
      <c r="A161" s="39"/>
      <c r="B161" s="40"/>
      <c r="C161" s="227" t="s">
        <v>254</v>
      </c>
      <c r="D161" s="227" t="s">
        <v>174</v>
      </c>
      <c r="E161" s="228" t="s">
        <v>2852</v>
      </c>
      <c r="F161" s="229" t="s">
        <v>2853</v>
      </c>
      <c r="G161" s="230" t="s">
        <v>2854</v>
      </c>
      <c r="H161" s="231">
        <v>7575</v>
      </c>
      <c r="I161" s="232"/>
      <c r="J161" s="233">
        <f>ROUND(I161*H161,2)</f>
        <v>0</v>
      </c>
      <c r="K161" s="229" t="s">
        <v>178</v>
      </c>
      <c r="L161" s="45"/>
      <c r="M161" s="234" t="s">
        <v>1</v>
      </c>
      <c r="N161" s="235" t="s">
        <v>41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1788</v>
      </c>
      <c r="AT161" s="238" t="s">
        <v>174</v>
      </c>
      <c r="AU161" s="238" t="s">
        <v>85</v>
      </c>
      <c r="AY161" s="18" t="s">
        <v>172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83</v>
      </c>
      <c r="BK161" s="239">
        <f>ROUND(I161*H161,2)</f>
        <v>0</v>
      </c>
      <c r="BL161" s="18" t="s">
        <v>1788</v>
      </c>
      <c r="BM161" s="238" t="s">
        <v>2855</v>
      </c>
    </row>
    <row r="162" s="13" customFormat="1">
      <c r="A162" s="13"/>
      <c r="B162" s="240"/>
      <c r="C162" s="241"/>
      <c r="D162" s="242" t="s">
        <v>180</v>
      </c>
      <c r="E162" s="243" t="s">
        <v>1</v>
      </c>
      <c r="F162" s="244" t="s">
        <v>2856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180</v>
      </c>
      <c r="AU162" s="250" t="s">
        <v>85</v>
      </c>
      <c r="AV162" s="13" t="s">
        <v>83</v>
      </c>
      <c r="AW162" s="13" t="s">
        <v>33</v>
      </c>
      <c r="AX162" s="13" t="s">
        <v>76</v>
      </c>
      <c r="AY162" s="250" t="s">
        <v>172</v>
      </c>
    </row>
    <row r="163" s="13" customFormat="1">
      <c r="A163" s="13"/>
      <c r="B163" s="240"/>
      <c r="C163" s="241"/>
      <c r="D163" s="242" t="s">
        <v>180</v>
      </c>
      <c r="E163" s="243" t="s">
        <v>1</v>
      </c>
      <c r="F163" s="244" t="s">
        <v>2857</v>
      </c>
      <c r="G163" s="241"/>
      <c r="H163" s="243" t="s">
        <v>1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180</v>
      </c>
      <c r="AU163" s="250" t="s">
        <v>85</v>
      </c>
      <c r="AV163" s="13" t="s">
        <v>83</v>
      </c>
      <c r="AW163" s="13" t="s">
        <v>33</v>
      </c>
      <c r="AX163" s="13" t="s">
        <v>76</v>
      </c>
      <c r="AY163" s="250" t="s">
        <v>172</v>
      </c>
    </row>
    <row r="164" s="13" customFormat="1">
      <c r="A164" s="13"/>
      <c r="B164" s="240"/>
      <c r="C164" s="241"/>
      <c r="D164" s="242" t="s">
        <v>180</v>
      </c>
      <c r="E164" s="243" t="s">
        <v>1</v>
      </c>
      <c r="F164" s="244" t="s">
        <v>2858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180</v>
      </c>
      <c r="AU164" s="250" t="s">
        <v>85</v>
      </c>
      <c r="AV164" s="13" t="s">
        <v>83</v>
      </c>
      <c r="AW164" s="13" t="s">
        <v>33</v>
      </c>
      <c r="AX164" s="13" t="s">
        <v>76</v>
      </c>
      <c r="AY164" s="250" t="s">
        <v>172</v>
      </c>
    </row>
    <row r="165" s="13" customFormat="1">
      <c r="A165" s="13"/>
      <c r="B165" s="240"/>
      <c r="C165" s="241"/>
      <c r="D165" s="242" t="s">
        <v>180</v>
      </c>
      <c r="E165" s="243" t="s">
        <v>1</v>
      </c>
      <c r="F165" s="244" t="s">
        <v>2859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180</v>
      </c>
      <c r="AU165" s="250" t="s">
        <v>85</v>
      </c>
      <c r="AV165" s="13" t="s">
        <v>83</v>
      </c>
      <c r="AW165" s="13" t="s">
        <v>33</v>
      </c>
      <c r="AX165" s="13" t="s">
        <v>76</v>
      </c>
      <c r="AY165" s="250" t="s">
        <v>172</v>
      </c>
    </row>
    <row r="166" s="14" customFormat="1">
      <c r="A166" s="14"/>
      <c r="B166" s="251"/>
      <c r="C166" s="252"/>
      <c r="D166" s="242" t="s">
        <v>180</v>
      </c>
      <c r="E166" s="253" t="s">
        <v>1</v>
      </c>
      <c r="F166" s="254" t="s">
        <v>2860</v>
      </c>
      <c r="G166" s="252"/>
      <c r="H166" s="255">
        <v>7575</v>
      </c>
      <c r="I166" s="256"/>
      <c r="J166" s="252"/>
      <c r="K166" s="252"/>
      <c r="L166" s="257"/>
      <c r="M166" s="300"/>
      <c r="N166" s="301"/>
      <c r="O166" s="301"/>
      <c r="P166" s="301"/>
      <c r="Q166" s="301"/>
      <c r="R166" s="301"/>
      <c r="S166" s="301"/>
      <c r="T166" s="30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180</v>
      </c>
      <c r="AU166" s="261" t="s">
        <v>85</v>
      </c>
      <c r="AV166" s="14" t="s">
        <v>85</v>
      </c>
      <c r="AW166" s="14" t="s">
        <v>33</v>
      </c>
      <c r="AX166" s="14" t="s">
        <v>83</v>
      </c>
      <c r="AY166" s="261" t="s">
        <v>172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bArRabji7qDwbZGpEJHAHXJfqS6xr2RTAm0Dl0SxRwOEyxK2dosM/kQofX1hChSU1cz4wv8Kk30iIT9Ggfxhlw==" hashValue="aQfyQe3f58g/sDYqsOU7dxBLOyiWax4HO9CGH9pyEk+48CLAzBQ048L+lvqnJcbQF2U6woqU3QwJZ6SEYs7fsA==" algorithmName="SHA-512" password="CC35"/>
  <autoFilter ref="C124:K1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2020-08-20T07:03:36Z</dcterms:created>
  <dcterms:modified xsi:type="dcterms:W3CDTF">2020-08-20T07:03:51Z</dcterms:modified>
</cp:coreProperties>
</file>